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4240" windowHeight="12585" tabRatio="803" activeTab="8"/>
  </bookViews>
  <sheets>
    <sheet name="Informatii intocmire buget" sheetId="1" r:id="rId1"/>
    <sheet name="24.1." sheetId="2" r:id="rId2"/>
    <sheet name="24.1 parteneriat" sheetId="3" r:id="rId3"/>
    <sheet name="24.1.1" sheetId="4" r:id="rId4"/>
    <sheet name="24.1.2" sheetId="5" r:id="rId5"/>
    <sheet name="24.1.n" sheetId="6" r:id="rId6"/>
    <sheet name="24.2" sheetId="7" r:id="rId7"/>
    <sheet name="24.3" sheetId="8" r:id="rId8"/>
    <sheet name="24.4" sheetId="9" r:id="rId9"/>
  </sheets>
  <definedNames>
    <definedName name="_xlnm._FilterDatabase" localSheetId="1" hidden="1">'24.1.'!$A$5:$AH$42</definedName>
    <definedName name="_xlnm.Print_Area" localSheetId="0">'Informatii intocmire buget'!$A$1:$E$78</definedName>
  </definedNames>
  <calcPr fullCalcOnLoad="1"/>
</workbook>
</file>

<file path=xl/sharedStrings.xml><?xml version="1.0" encoding="utf-8"?>
<sst xmlns="http://schemas.openxmlformats.org/spreadsheetml/2006/main" count="885" uniqueCount="280">
  <si>
    <t xml:space="preserve">  TVA</t>
  </si>
  <si>
    <t>- manager de proiect</t>
  </si>
  <si>
    <t>- consilier juridic</t>
  </si>
  <si>
    <t>pachet</t>
  </si>
  <si>
    <t>Descrierea activității</t>
  </si>
  <si>
    <t>eveniment</t>
  </si>
  <si>
    <t>*</t>
  </si>
  <si>
    <t xml:space="preserve">Valoarea eligibilă  a proiectului se compune din valoarea cheltuielilor eligibile și  cheltuiala cu taxa pe valoarea adăugată nedeductibilă, potrivit legii, și nerecuperabilă  </t>
  </si>
  <si>
    <t>**</t>
  </si>
  <si>
    <t>Valoarea eligibilă  a proiectului se compune  din valoarea cheltuielilor eligibile făra  taxa pe valoarea adăugată în cazul în care aceasta este deductibilă și recuperabilă</t>
  </si>
  <si>
    <t>NR. CRT.</t>
  </si>
  <si>
    <t>SURSE DE FINANŢARE</t>
  </si>
  <si>
    <t>VALOARE</t>
  </si>
  <si>
    <t>FORMULA DE CALCUL</t>
  </si>
  <si>
    <t xml:space="preserve">Valoarea totală a proiectului
</t>
  </si>
  <si>
    <t>se obține prin însumarea nr. crt 2 cu 3</t>
  </si>
  <si>
    <t>Valoarea neeligibilă a proiectului</t>
  </si>
  <si>
    <t xml:space="preserve">Valoarea eligibilă a proiectului
</t>
  </si>
  <si>
    <t>Asistenţă financiară nerambursabilă solicitată</t>
  </si>
  <si>
    <t>Contribuţia solicitantului</t>
  </si>
  <si>
    <r>
      <t>1.Valoarea totală a proiectului se compune din valoarea cheltuielilor eligibile  fără  TVA  la care se adaugă cheltuiala cu taxa pe valoarea adăugată nedeductibilă, potrivit legii, și nerecuperabilă</t>
    </r>
    <r>
      <rPr>
        <i/>
        <sz val="10"/>
        <color indexed="8"/>
        <rFont val="Trebuchet MS"/>
        <family val="2"/>
      </rPr>
      <t xml:space="preserve"> și valoarea cheltuielilor neeligibile </t>
    </r>
  </si>
  <si>
    <r>
      <t>2.Valoarea eligibilă  a proiectului se compune din valoarea cheltuielilor eligibile inclusiv  cheltuiala cu taxa pe valoarea adăugată nedeductibilă, potrivit legii, și nerecuperabilă</t>
    </r>
    <r>
      <rPr>
        <i/>
        <sz val="10"/>
        <color indexed="8"/>
        <rFont val="Trebuchet MS"/>
        <family val="2"/>
      </rPr>
      <t xml:space="preserve">  sau numai din valoarea cheltuielilor eligibile făra  taxa pe valoarea adăugată în cazul în care aceasta este recuperabilă</t>
    </r>
  </si>
  <si>
    <t>Nr. ctr.</t>
  </si>
  <si>
    <t>Valoare totală (fara TVA)</t>
  </si>
  <si>
    <t>Valoare TVA</t>
  </si>
  <si>
    <t>4=2+3***</t>
  </si>
  <si>
    <t>NOTĂ:</t>
  </si>
  <si>
    <t>1 Pentru categoriile de cheltuieli la care au fost stabilite limite, se va respecta procentul maxim stabilit  în Ghidul solicitantului</t>
  </si>
  <si>
    <t>2 Cota de TVA aplicată pentru ficare categorie de cheltuieli va respecta procentul prevăzut în Codul Fiscal</t>
  </si>
  <si>
    <t>3. Valorile se vor completa cu 2 zecimale.</t>
  </si>
  <si>
    <t>***</t>
  </si>
  <si>
    <t>BUGET</t>
  </si>
  <si>
    <t>Dimensiune</t>
  </si>
  <si>
    <t>Denumire
dimensiune</t>
  </si>
  <si>
    <t>Cod</t>
  </si>
  <si>
    <t>Denumire
cod</t>
  </si>
  <si>
    <t>Categoria de regiune</t>
  </si>
  <si>
    <t>Domeniul de interventie</t>
  </si>
  <si>
    <t>Investiții în capacitatea instituțională și în eficiența administrațiilor și a serviciilor publice la nivel național, regional și local, în perspectiva realizării de reforme, a unei mai bune legiferări și a bunei guvernanțe</t>
  </si>
  <si>
    <t>mai dezvoltată</t>
  </si>
  <si>
    <t>mai puțin dezvoltată</t>
  </si>
  <si>
    <t>Forma de finantare</t>
  </si>
  <si>
    <t>Grant nerambursabil</t>
  </si>
  <si>
    <t>Tipul teritoriului</t>
  </si>
  <si>
    <t>Nu se aplica</t>
  </si>
  <si>
    <t>Mecanismele teritoriale de furnizare</t>
  </si>
  <si>
    <t>Tema secundara FSE*</t>
  </si>
  <si>
    <t>Sprijinirea tranziției către o economie cu emisii scăzute de dioxid de carbon și eficientă din punctul de vedere al utilizării resurselor</t>
  </si>
  <si>
    <t>Inovare socială</t>
  </si>
  <si>
    <t>Valoare totală  cheltuieli neeligibile</t>
  </si>
  <si>
    <t>luna</t>
  </si>
  <si>
    <t>ora</t>
  </si>
  <si>
    <t>Valoare totală
fară TVA</t>
  </si>
  <si>
    <t xml:space="preserve">Valoare totală eligibilă </t>
  </si>
  <si>
    <t>7=5*6</t>
  </si>
  <si>
    <t>exemplu: în cazul în care se va achiziționa un automobil electric, valoarea acestuia reprezintă contribuția estimată la acest tip de intervenție, urmând a fi defalcată pe cele două tipuri de regiuni.</t>
  </si>
  <si>
    <t>cheltuieli cu servicii</t>
  </si>
  <si>
    <t>cheltuieli pentru organizarea de evenimente</t>
  </si>
  <si>
    <t>cheltuieli cu servicii pentru derularea activităților proiectului</t>
  </si>
  <si>
    <t>cheltuieli pentru consultanta si expertiza</t>
  </si>
  <si>
    <t>cheltuieli de leasing</t>
  </si>
  <si>
    <t>cheltuieli de leasing fără achiziție</t>
  </si>
  <si>
    <t>cheltuieli de leasing cu achiziție</t>
  </si>
  <si>
    <t>cheltuieli cu achiziția de mijloace de transport</t>
  </si>
  <si>
    <t>cheltuieli cu achiziția de mijloace de transport indispensabile pentru atingerea obiectivului operatiunii</t>
  </si>
  <si>
    <t>cheltuieli de informare, comunicare și publicitate</t>
  </si>
  <si>
    <t>cheltuieli salariale cu echipa de management proiect</t>
  </si>
  <si>
    <t>cheltuieli generale de administratie</t>
  </si>
  <si>
    <t>cheltuieli cu achiziția de active fixe corporale, altele decât terenuri și imobile, obiecte de inventar, furnituri de birou, materiale consumabile</t>
  </si>
  <si>
    <t>cheltuieli cu achiziția de active necorporale</t>
  </si>
  <si>
    <t>cheltuieli salariale</t>
  </si>
  <si>
    <t>onorarii/venituri asimilate salariilor pentru experti proprii/cooptati</t>
  </si>
  <si>
    <t>cheltuieli salariale cu personalul implicat in implementarea proiectului</t>
  </si>
  <si>
    <t>cheltuieli cu deplasarea </t>
  </si>
  <si>
    <t>cheltuieli cu deplasarea pentru personal propriu și experti implicati in implementarea proiectului</t>
  </si>
  <si>
    <t>cheltuieli cu deplasarea</t>
  </si>
  <si>
    <t>cheltuieli de tip FEDR</t>
  </si>
  <si>
    <t>Nr.crt</t>
  </si>
  <si>
    <t>Categorie de cheltuieli</t>
  </si>
  <si>
    <t>Subcategorie de cheltuieli</t>
  </si>
  <si>
    <t>Informații utile</t>
  </si>
  <si>
    <t xml:space="preserve"> rate de leasing aferente unui contract care nu include opțiunea de achiziționare a bunului</t>
  </si>
  <si>
    <t xml:space="preserve"> Cheltuieli  ce pot fi incluse :</t>
  </si>
  <si>
    <t xml:space="preserve"> rate de leasing aferente unui contract care include opțiunea de achiziționare a bunului</t>
  </si>
  <si>
    <t xml:space="preserve">la stabilirea costurilor pentru achiziția de autovehicule sau alte mijloace de transport indispensabile implementării proiectului, indiferent de modalitatea de dobândire a acestora (cumpărare sau exprimarea opțiunii de cumpărare la finalul leasingului, în perioada de implementare a proiectului) se va ține cont de limita stabilită prin H.G. nr. 399/2015, respectiv  15.000 euro fără TVA pentru fiecare autovehicul sau alt mijloc de transport.               </t>
  </si>
  <si>
    <t>deplasarea echipei de management a proiectului
•Cheltuieli pentru cazare;
• Cheltuieli cu diurna
• Cheltuieli pentru transportul persoanelor (inclusiv transportul efectuat cu mijloacele de transport în comun sau taxi, la şi de la aeroport, gară, autogară sau port şi locul delegării ori locul de cazare, precum şi transportul efectuat pe distanţa dintre locul de cazare şi locul delegării);
• Taxe şi asigurări de călătorie și asigurări medicale aferente deplasării</t>
  </si>
  <si>
    <t xml:space="preserve">licențe și software  </t>
  </si>
  <si>
    <t xml:space="preserve">costurile cu experții proprii (angajați ai beneficiarului - în sau în afara organigramei) și/sau experți cooptați pentru derularea activităților aferente proiectului (alții decât cei care sunt implicați în activitatea de management de proiect și nu pentru activitatea de management de proiect), în baza unui contract încheiat conform prevederilor Codului civil/Codului muncii/Legii nr.8/1996.  </t>
  </si>
  <si>
    <t>cheltuieli pentru:  
•elaborarea, producţia și distribuțiamaterialelor publicitare şi de informare  precum și a celor cu difuzarea în mass-media;
• închirierea spaţiului de antenă pentru campanii de mediatizare şi conştientizare;
• conceperea, dezvoltarea/adaptarea de pagini web, achiziţia, înregistrarea şi închirierea domeniului;
• organizararea de evenimente pentru promovarea proiectului(de ex: conferință de diseminare a rezultatelor proiectului).</t>
  </si>
  <si>
    <t>Activităţi/Cheltuieli</t>
  </si>
  <si>
    <t>cheltuielii</t>
  </si>
  <si>
    <t>Achiziţie</t>
  </si>
  <si>
    <t>U.M.</t>
  </si>
  <si>
    <t>Cantitate</t>
  </si>
  <si>
    <t>(fără TVA)</t>
  </si>
  <si>
    <t>[LEI]</t>
  </si>
  <si>
    <t>Eligibile</t>
  </si>
  <si>
    <t>TVA eligibile</t>
  </si>
  <si>
    <t>Neeligibile</t>
  </si>
  <si>
    <t>TVA neeligibile</t>
  </si>
  <si>
    <t>Total eligibile</t>
  </si>
  <si>
    <t>Total eligibile </t>
  </si>
  <si>
    <t>Less [LEI]</t>
  </si>
  <si>
    <t>More [LEI]</t>
  </si>
  <si>
    <t>Public</t>
  </si>
  <si>
    <t>Public </t>
  </si>
  <si>
    <t>Nerambursabil</t>
  </si>
  <si>
    <t>Nerambursabil </t>
  </si>
  <si>
    <t>UE</t>
  </si>
  <si>
    <t>UE </t>
  </si>
  <si>
    <t>Contribuţie proprie</t>
  </si>
  <si>
    <t>Contribuţie proprie </t>
  </si>
  <si>
    <t>Buget de stat</t>
  </si>
  <si>
    <t>Buget de stat </t>
  </si>
  <si>
    <t>Intensitatea</t>
  </si>
  <si>
    <t>intervenției </t>
  </si>
  <si>
    <t>(%)</t>
  </si>
  <si>
    <t>Justificare calcul buget eligibil </t>
  </si>
  <si>
    <t>Management de proiect</t>
  </si>
  <si>
    <t>atunci când este diferit de bugetul total este mai mare decât cel eligibil</t>
  </si>
  <si>
    <t>Rezultat de proiect</t>
  </si>
  <si>
    <t>5=3+4* sau 5=3**</t>
  </si>
  <si>
    <t>Total A (1+......+11)</t>
  </si>
  <si>
    <t>n/a</t>
  </si>
  <si>
    <t>Informare și publicitate</t>
  </si>
  <si>
    <t>.....</t>
  </si>
  <si>
    <t>Rezultatul 1</t>
  </si>
  <si>
    <t>Organizare conferință de prezentare/ închidere proiect;  servicii organizare conferință: cost închiriere sală și dotări - 7000 lei, servicii transport 42 pers * 450 lei;  1 noapte cazare * 250 lei * 42 persoane; pauză de lucru tip cafea * 5 lei * 60 pers; pauză de lucru tip dejun * 50 lei *60 de persoane; gestionare eveniment - 2500 lei.)</t>
  </si>
  <si>
    <t>Organizare eveniment lansare/finalizare proiect</t>
  </si>
  <si>
    <t>serviciu</t>
  </si>
  <si>
    <t>se estimează ca vor lucra 4 experti x500 lei/zi x 100 zile</t>
  </si>
  <si>
    <t>Realizarea unui studiu privind ...</t>
  </si>
  <si>
    <t>se vor organiza 5 conferinte regionale de diseminare in privinta noilor metodologii de derulare a programelor nationale (100 participanti/conferinta x 2 zile X 1000 lei).</t>
  </si>
  <si>
    <t>se va organiza o vizita de studiu pentru 5 persoane, 5 zile,intr-un stat UEx5000 lei/pers</t>
  </si>
  <si>
    <t>Organizarea conferintelor regionale</t>
  </si>
  <si>
    <t>Organizare vizita studiu</t>
  </si>
  <si>
    <t>Total rezultat 1</t>
  </si>
  <si>
    <t>Achizitionare materiale informare pentru promovare proiect</t>
  </si>
  <si>
    <t>Total informare si publicitate</t>
  </si>
  <si>
    <t>...</t>
  </si>
  <si>
    <t>Rezultat 2</t>
  </si>
  <si>
    <t>Total proiect</t>
  </si>
  <si>
    <t>Total management proiect</t>
  </si>
  <si>
    <t>materiale consumabile 1000lei/luna</t>
  </si>
  <si>
    <t>abonamente/carburanti/chirii.etcXestimat/luna</t>
  </si>
  <si>
    <t>Preţ unitar(fără TVA) lei</t>
  </si>
  <si>
    <t>Valoare totală(fără TVA) lei</t>
  </si>
  <si>
    <t>9=7+9* sau 9=7**</t>
  </si>
  <si>
    <t>Documente justificative</t>
  </si>
  <si>
    <t>Beneficiar(Lider parteneriat)</t>
  </si>
  <si>
    <t>Partener</t>
  </si>
  <si>
    <t>15=13+14* sau 15=13**</t>
  </si>
  <si>
    <t>21=19+20* sau 21=19**</t>
  </si>
  <si>
    <t>4=10+16</t>
  </si>
  <si>
    <t>5=11+17</t>
  </si>
  <si>
    <t>estimat nr persoanexdeplasarixcost deplasare/proiect(similar randul 26)</t>
  </si>
  <si>
    <t xml:space="preserve">achizitionarea de obiecte promotionale(justificate similar randul 26) </t>
  </si>
  <si>
    <t xml:space="preserve">Cheltuielile pentru servicii informatice şi de comunicaţii: dezvoltare, întreţinere, actualizare aplicaţii informatice, configurare și implementare baze de date, migrare și integrare structuri de date existente, dezvoltare website/portal </t>
  </si>
  <si>
    <t>cheltuieli cu achiziția de mijloace de transport pentru managementul operațiunii</t>
  </si>
  <si>
    <t>achiziţia de bunuri și materiale de natura obiectelor de inventar
materiale consumabile inclusiv  produse/auxiliare necesare  pentru o reuniuni de lucru /evenimente - altele decat cele necesare managementului de proiect</t>
  </si>
  <si>
    <t>cheltuieli de deplasarea pentru personal propriu și experti implicati in implementarea proiectului,  - alte persoane decat cele implicate în managementul de proiect
•Cheltuieli pentru cazare;
• Cheltuieli cu diurna
• Cheltuieli pentru transportul persoanelor (inclusiv transportul efectuat cu mijloacele de transport în comun sau taxi, la şi de la aeroport, gară, autogară sau port şi locul delegării ori locul de cazare, precum şi transportul efectuat pe distanţa dintre locul de cazare şi locul delegării);
• Taxe şi asigurări de călătorie și asigurări medicale aferente deplasării</t>
  </si>
  <si>
    <t xml:space="preserve">• plata utilităţilor: energie termică, energie electrică, apă, canalizare, salubritate, gaze naturale.        
• telefon, fax, servicii poştale, curierat rapid şi reţele de comunicaţii.
• achiziţionarea materialelor şi serviciilor de întreţinere a sediului.
• serviciile de instalare, întreţinere şi reparaţii echipamente, cu excepţia celor informatice şi de comunicaţii.
• serviciile de întreţinere şi reparaţii mijloace de transport.  
• achiziţionarea carburanţilor, lubrifianţilor şi consumabilelor pentru mijloacele de transport.
• arhivare.
• plata salariilor pentru personalul administrativ.
• inchirierea sediului, instalaţiilor, echipamentelor, mobilierului, efectuate în ansamblu sau separat destinate activităţii zilnice a beneficiarului.
• servicii de pază/de administrare /salubrizare/igienizare a spațiului alocat proiectului
• Cheltuielile privind plata primelor de asigurare pentru clădiri, spaţii, instalaţii, mobilier, mijloace de transport şi echipamente, dacă bunurile respective sunt în proprietatea beneficiarului şi nu au fost achiziţionate din fonduri nerambursabile acordate de Uniunea Europeană şi dacă asigurarea acestora contribuie la realizarea obiectivului proiectului.
• Costurile aferente asigurării de răspundere civilă auto (RCA), rovinete, taxe de înmatriculare, taxa de mediu, pentru mijloacele de transport utilizate în scopul proiectului.
</t>
  </si>
  <si>
    <t xml:space="preserve"> Cheltuieli cu taxe/abonamente/cotizații/acorduri/ autorizații necesare pentru implementarea proiectului</t>
  </si>
  <si>
    <t>cheltuieli cu taxe/abonamente/cotizații/acorduri/ autorizații necesare pentru implementarea proiectului</t>
  </si>
  <si>
    <t xml:space="preserve"> -Cheltuielile pentru achiziţia de publicaţii/abonamente la publicaţii, cărţi relevante pentru obiectul de activitate al beneficiarului, în format tipărit şi/sau electronic, precum şi cotizaţiile pentru participarea la asociaţii.
-Cheltuielile  efectuate in scopul obtinerii certificatului digital pentru accesarea MySMIS</t>
  </si>
  <si>
    <t>cheltuieli de deplasare pentru deplasarea pentru grupul țintă
• Cheltuieli pentru cazare;
• Cheltuieli cu diurna
• Cheltuieli pentru transportul persoanelor (inclusiv transportul efectuat cu mijloacele de transport în comun sau taxi, la şi de la aeroport, gară, autogară sau port şi locul delegării ori locul de cazare, precum şi transportul efectuat pe distanţa dintre locul de cazare şi locul delegării);
• Taxe şi asigurări de călătorie și asigurări medicale aferente deplasării</t>
  </si>
  <si>
    <t xml:space="preserve">În această categorie se includ:
• cheltuieli ce fac obiectul unor contracte de prestări servicii privind organizarea/participarea la evenimente de genul conferinţe, cursuri de instruire, seminarii, mese rotunde, ateliere de lucru, activități transnaționale etc., pentru membrii echipei de implementare, experți proprii, experți cooptați, persoanele aferente grupului țintă și alte persoane care participă/contribuie la implementarea proiectului.
Serviciile furnizate de prestatorul de servicii pot include următoarele tipuri de cheltuieli,iar bugetarea se realizează ținând cont de durata estimată a evenimentului:
o cheltuieli de deplasare( cazare, masă/diurnă, transport); 
o taxe şi asigurări de călătorie;
o asigurări medicale;
o închiriere sală, echipamente/dotări;
o  onorarii aferente lectorilor/moderatorilor/vorbitorilor cheie in cadrul unui eveniment, precum și persoane care participă/contribuie la realizarea evenimentului;
o  servicii de traducere şi interpretariat aferente activităţilor realizate;
o  tipărire/multiplicare materiale;
o taxe de participare; </t>
  </si>
  <si>
    <t>cheltuieli cu servicii IT, de dezvoltare/actualizare aplicații, configurare baze de date, migrare structuri de date etc.</t>
  </si>
  <si>
    <t>Activităţi/Subactivități - Cheltuieli</t>
  </si>
  <si>
    <t>Descrierea subactivității</t>
  </si>
  <si>
    <t>24.1 DETALIEREA COSTURILOR PROIECTULUI PE REZULTATE ȘI ACTIVITĂȚI (pentru proiecte implementate in parteneriat)</t>
  </si>
  <si>
    <t xml:space="preserve">24.1 DETALIEREA COSTURILOR PROIECTULUI PE REZULTATE ȘI ACTIVITĂȚI </t>
  </si>
  <si>
    <t xml:space="preserve">cheltuieli aferente managementului de proiect </t>
  </si>
  <si>
    <t>- responsabil financiar</t>
  </si>
  <si>
    <t>- responsabil achizitii publice</t>
  </si>
  <si>
    <t>- asistent manager de proiect</t>
  </si>
  <si>
    <t>Denumire cheltuială</t>
  </si>
  <si>
    <t xml:space="preserve"> la stabilirea costurilor  cu ratele de leasing operațional, se va ține cont de limita impusă prin ghidul solicitantului ( 15.000 euro fără TVA, pentru fiecare mijloc de transport necesar proiectului).       </t>
  </si>
  <si>
    <t>cheltuieli  salarii si deplasari echipa de management a proiectului</t>
  </si>
  <si>
    <t xml:space="preserve">Vă rugăm să aveți în vedere următoarele aspecte atunci cand bugetați costuri la acest capitol:                                                                         
1.În această categorie de cheltuieli se încadrează mijloacele fixe, echipamentele de calcul și echipamentele periferice de calcul, mobilierul și aparatura birotică, necesare echipei de management pentru implementarea bugetului.  Numărul echipamentelor nu poate depăși numărul membrilor echipei de management. Se vor bugeta costuri aferente echipamentelor/perifericelor de calcul numai în cazul în care sunt absolut necesare desfășurării activității echipei de management și dacă membrii acesteia  nu beneficiază de echipament de calcul/ periferice ; 
2.Costurile bugetate la aceasta linie bugetară sunt cheltuieli de tip FEDR.
                                                         </t>
  </si>
  <si>
    <t xml:space="preserve">
În această subcategorie se vor bugeta numai costurile aferente materialelor consumabile necesare desfășurării activității de management a proiectului.</t>
  </si>
  <si>
    <t>Vă rugăm sa aveti in vedere urmatoarele aspecte atunci cand bugetati costuri la acest capitol:  
1.  La stabilirea costurilor serviciilor de comunicaţii și date (telefonie, internet, servicii poştale şi de curierat) alocate exclusiv proiectului se va ține cont de liniile de telefonie fixă/mobilă/internet care vor fi folosite pentru efectuarea convorbirilor/transferului de date în vederea derulării activităţilor din proiect pe toată perioada de implementare. 
2. costurile utilităţilor aferente spațiului utilizat pentru desfășurarea activităților proiectului (energia electrică, apă, canalizare, salubritate, energie termică, gaze naturale)se vor calcula astfel:
% gradul de utilizare a spaţiului în cadrul proiectului x % din timpul de folosire a spaţiului pentru proiect = % de repartizare a cheltuielilor pe proiect
% gradul de utilizare a spaţiului = spaţiu folosit pentru proiect / total spaţiu x 100
% din timpul de folosire a spaţiului = timpul de folosire a spaţiului pentru proiect / total timp x 100)
Costurile estimate la acest capitol nu trebuie să  depășească limitele prevăzute în ghidul solicitantului. La stabilirea costurilor pentru închirierea de sedii pentru managementul proiectului sau închirierea de spații se va ține cont de gradul de utilizare a spațiului (gradul de utilizare a spaţiului % = spaţiu folosit pentru proiect / total spaţiu x 100) în cadrul proiectului proiectului și de perioada de implementare a proiectului;3. la stabilirea costurilor pentru combustibilul necesar mijloacelor de transport utilizate în scopul proiectului se va ține cont de  consumul mediu lunar de combustibil prevăzut în normativele proprii,  în lipsa normativelor proprii, consumul mediu este considerat 7,5 litri carburant la 100 km parcurşi, conform prevederilor O.G nr.80/2001.</t>
  </si>
  <si>
    <t xml:space="preserve">
Se pot bugeta pentru personalul implicat în managementul proiectului doar costurile cu resursele umane ( existente în instituția beneficiarului/ angajate în afara organigramei  - pentru beneficiari publici, angajate în cadrul organizației sau care pot fi angajate - pentru beneficiarii privați), exclusiv în baza unui raport juridic de muncă și/sau contract individual de muncă.                                                                                                                                                                                                      
O persoana nominalizată în echipa de management a proiectului care își desfășoară activitatea în baza unui raport juridic de muncă/contract individual de muncă nu poate avea în același timp și  un contract individual de muncă  pentru implementarea unor activități aferente proiectului (o persoană care are o anumită funcție în cadrul echipei de management a proiectului nu poate fi angajată, indiferent de forma juridică a contractului, să presteze o altă activitate în cadrul proiectului respectiv). 
                                                                                                                                                                                                                                                                                                                                                                                                            Costurile salariale  se vor stabili proporțional cu timpul alocat pentru realizarea activităților managementului de proiect, iar  calculul se va face astfel:  nr. de luni ce vor fi lucrate efectiv  *cu nr. de ore estimat a se lucra efectiv/lună *cu costul orar, cu respectarea prevederilor legale incidente tipului de raport/contract  și a plafonului maximal prevazut în ghidul solicitantului pentru categoriile de personal cărora nu li se aplică prevederile art.34 alin.1 din Legea 284/2010.Pentru persoanele care fac parte din echipa de management a proiectului angajate în baza unui raport juridic de muncă/contract individual de muncă, sunt eligibile inclusiv cheltuielile cu concediul de odihnă corespunzător timpului efectiv lucrat pentru proiect, cu respectarea prevederilor Codului Muncii şi a legislaţiei naţionale aplicabile și zilele pentru care indemnizația pentru incapacitate temporară de muncă a salariaţilor este suportată de angajator.
Costurile estimate la acest capitol nu trebuie să  depășească limitele prevăzute în ghidul solicitantului.</t>
  </si>
  <si>
    <t xml:space="preserve">1.în cazul contractelor încheiate în baza prevederilor Codului civil pentru care se prevăd onorarii, se vor avea în vedere dispozițiile Legii nr. 187/2015, privind aprobarea O.U.G nr.6/2015 pentru modificarea şi completarea Legii nr. 571/2003, referitoare la activitatea desfăşurată pentru îndeplinirea obiectului contractului (activitate dependentă /activitate independentă).                                                                                                                                                                                                                2.La stabilirea costurilor aferente experților se va avea în vedere plafonul maximal stabilit prin ghidul solicitantului și se va  ține cont atât de gradul de complexitate al activităților ce urmează a se desfășura cât și de respectarea principiilor privind buna gestiune financiară, utilizarea eficientă și eficace a fondurilor. </t>
  </si>
  <si>
    <t>Cheltuieli cu mijloace fixe, echipamentele de calcul și echipamentele periferice de calcul, mobilierul și aparatura birotică, altele decat cele necesare managementului de proiect</t>
  </si>
  <si>
    <t xml:space="preserve">                                                                       
 Se vor bugeta costuri aferente  mijloacelor fixe, echipamentelor/perifericelor de calcul numai în cazul în care sunt absolut necesare implementării proiectului.</t>
  </si>
  <si>
    <t>Atât în cazul contractării organizării evenimentelor, cât și în cazul asigurării directe a costurilor de participare la evenimente (decont), la stabilirea costurilor cu deplasările interne  se vor utiliza baremurile impuse de H.G. nr. 1860/2006, cu modificările şi completările ulterioare, iar pentru deplasările externe se vor utiliza baremurile impuse de H.G. nr.518/1995, cu modificările şi completările ulterioare, indiferent de tipul de beneficiar (public/privat).
Atenție! În cazul experților  cu care se încheie contracte în baza prevederilor Codului Civil nu se va asigura diurna!</t>
  </si>
  <si>
    <t>se estimează ca vor lucra 2 experti x 300 ore x140 lei/ora</t>
  </si>
  <si>
    <t>se estimează ca vor lucra 1expert x 100 x140 lei/ora</t>
  </si>
  <si>
    <t xml:space="preserve"> Asistenţa financiară nerambursabilă (FSE)</t>
  </si>
  <si>
    <t xml:space="preserve">Valoarea eligibila a proiectului </t>
  </si>
  <si>
    <t>Formula  calcul FEDR</t>
  </si>
  <si>
    <t>Valoare TVA (lei)</t>
  </si>
  <si>
    <t>Total cheltuieli eligibile</t>
  </si>
  <si>
    <t xml:space="preserve"> Total cheltuieli eligibile</t>
  </si>
  <si>
    <t>cheltuieli cu achiziția de  obiecte de inventar,materiale consumabile pentru echipa de management</t>
  </si>
  <si>
    <t>cheltuieli cu achiziția de  obiecte de inventar  materiale consumabile pentru echipa de management</t>
  </si>
  <si>
    <t xml:space="preserve"> cheltuieli cu achiziția de mijloace fixe pentru echipa de management</t>
  </si>
  <si>
    <t>cheltuieli cu achiziția de obiecte de inventar,  materiale consumabile pentru echipa de management</t>
  </si>
  <si>
    <t>3laptop,2imprimante, 4 dulapuri,4  scaune,etc</t>
  </si>
  <si>
    <t xml:space="preserve">1.La aceasta  categorie de cheltuieli se stabilesc costuri pentru achiziția de autovehicule sau alte mijloace de transport numai dacă acestea sunt absolut indispensabile managementului proiectului, dacă echipa de management urmează să desfășoare activități care sunt dependente de existența unui autovehicol sau alt mijloc de transport. 
2.La estimarea costurilor se va ține cont de limita stabilită prin H.G. nr. 399/2015, respectiv  15.000 euro fără TVA pentru fiecare autovehicul sau alt mijloc de transport.               </t>
  </si>
  <si>
    <t xml:space="preserve">
1.  Produsele/auxiliarele necesare  pentru o reuniuni de lucru /evenimente(în cazul în care Beneficiarul nu contractează o firmă pentru organizarea evenimentului și achiziționează direct  produsele necesare desfășurării evenimentului),pot fi bugetate doar atunci când acestea sunt alocate unor rezultate;
2. La  acest capitol nu se bugetează costurile aferente echipamentelor de calcul și echipamentelor periferice de calcul, mobilierului și aparaturii de birotică, acestea fiind cheltuieli de tip FEDR care se bugetează la capitolul bugetar 10.
3. se vor bugeta numai costurile necesare pentru desfășurarea altor activități decât managementul proiectului</t>
  </si>
  <si>
    <t xml:space="preserve">• Cheltuielile pentru  realizarea de studii, cercetări de piață, analize. 
• cheltuieli pentru consultanta/expertiza de natură tehnică (de exemplu: expertiză IT, expertiză în domeniul specific activităților/rezultatelor proiectului),/obținerea finanțării nerambursabile, inclusiv pentru auditul proiectului; sondaje de opinie, cercetare de piaţă, studii de evaluare și impact, analize, precum și pentru elaborarea de rapoarte, strategii, ghiduri, metodologii (inclusiv traducerea acestora) aferente sistemului;
• pentru încheierea unor acorduri/memorandumuri/ protocoale cu organisme internaționale;
</t>
  </si>
  <si>
    <r>
      <t>cheltuieli cu achiziția de mijloace de transport</t>
    </r>
    <r>
      <rPr>
        <b/>
        <sz val="8"/>
        <color indexed="8"/>
        <rFont val="Trebuchet MS"/>
        <family val="2"/>
      </rPr>
      <t xml:space="preserve"> indispensabile pentru atingerea obiectivului operatiunii</t>
    </r>
  </si>
  <si>
    <t>estimat nr persoanexdeplasarixcost deplasare/proiect (similar randul 23)</t>
  </si>
  <si>
    <t xml:space="preserve">achizitionarea de echipamente de calcul/periferice de calcul, mobilier și aparatura birotică pt echipa de management (justificate similar randul 23) </t>
  </si>
  <si>
    <t xml:space="preserve">achizitionarea de licente(justificate similar randul 23) </t>
  </si>
  <si>
    <t xml:space="preserve">achizitionarea de obiecte promotionale(justificate similar randul 23) </t>
  </si>
  <si>
    <t xml:space="preserve">1.Se pot bugeta doar costurile pentru consultanță și expertiză aferente exclusiv contractelor cu persoane juridice,  organisme internaționale și persoane fizice autorizate;
2.Auditul financiar nu reprezintă o cheltuială obligatorie  pentru beneficiarii POCA. Pentru cazurile în care se dorește în mod expres introducerea acestei cheltuieli în bugetul proiectului , aceasta va fi bugetată în cadrul activității de management de proiect. 
Totodată, auditarea proiectului și raportul de audit trebuie să respecte cerințele AM.
în cadrul proiectului sunt acceptate cel mult două (2) audituri - un audit intermediar și unul final.
Constatarea unor nereguli în cadrul proiectului, care nu au fost semnalate în rapoartele de audit, au drept consecință neeligibilitatea acestui tip de cheltuială. În cazul proiectelor implementate în parteneriat, sumele aferente auditului unui proiect vor fi prevăzute în bugetul liderului de parteneriat (solicitantul).                                                                                                                                             
 </t>
  </si>
  <si>
    <t>Pentru toate cazurile în care TVA este nedeductibilă valoarea din celula D38 va fi 0, în  cazul în care TVA este deductibilă,valoarea din celula D38 va fi egală cu valoarea din celula E30.</t>
  </si>
  <si>
    <t>B.</t>
  </si>
  <si>
    <t>C.</t>
  </si>
  <si>
    <t>D.</t>
  </si>
  <si>
    <t>E.</t>
  </si>
  <si>
    <t xml:space="preserve">Cheltuieli neeligibile </t>
  </si>
  <si>
    <t>TVA deductibilă neeligibilă</t>
  </si>
  <si>
    <t>Total cheltuieli neeligibile 
(B+C)</t>
  </si>
  <si>
    <t>TOTAL  PROIECT 
(total A + total B)</t>
  </si>
  <si>
    <t>Nr. crt</t>
  </si>
  <si>
    <t xml:space="preserve">la stabilirea costurilor cu deplasările interne  se vor utiliza baremurile impuse de H.G. nr. 1860/2006, cu modificările şi completările ulterioare, iar pentru deplasările externe se vor utiliza baremurile impuse de H.G. nr.518/1995, cu modificările şi completările ulterioare, indiferent de tipul de beneficiar/partener (public/privat).
În cazul judecătorilor, procurorilor şi al altor categorii de personal din sistemul justiţiei, la stabilirea costurilor ocazionate de deplasări se va aplica Ordonanţa de Urgenţă nr. 27 din 29 martie 2006 privind salarizarea şi alte drepturi ale judecătorilor, procurorilor şi altor categorii de personal din sistemul justiţiei, cu modificările și completările ulterioare.
</t>
  </si>
  <si>
    <t>5</t>
  </si>
  <si>
    <t>6</t>
  </si>
  <si>
    <r>
      <t xml:space="preserve">La stabilirea costurilor cu deplasările interne  se vor utiliza baremurile impuse de H.G. nr. 1860/2006, cu modificările şi completările ulterioare, iar pentru deplasările externe se vor utiliza baremurile impuse de H.G. nr.518/1995, cu modificările şi completările ulterioare, indiferent de tipul de beneficiar (public/privat).
</t>
    </r>
    <r>
      <rPr>
        <sz val="8"/>
        <color indexed="8"/>
        <rFont val="Trebuchet MS"/>
        <family val="2"/>
      </rPr>
      <t xml:space="preserve">
</t>
    </r>
  </si>
  <si>
    <t>24.1.1 DETALIEREA COSTURILOR PROIECTULUI PE REZULTATE ȘI ACTIVITĂȚI -LIDER</t>
  </si>
  <si>
    <t>24.1.2 DETALIEREA COSTURILOR PROIECTULUI PE REZULTATE ȘI ACTIVITĂȚI -  PARTENER 1</t>
  </si>
  <si>
    <t>24.1.n DETALIEREA COSTURILOR PROIECTULUI PE REZULTATE ȘI ACTIVITĂȚI - PARTENER N</t>
  </si>
  <si>
    <t>24.2 BUGET SINTETIC</t>
  </si>
  <si>
    <t>4 ore/zi * 21 zile/luna*16 luni</t>
  </si>
  <si>
    <t>2 ore/zi * 10 zile/luna*16 luni</t>
  </si>
  <si>
    <t>1 ora/zi * 7 zile/luna*16 luni</t>
  </si>
  <si>
    <t>4 ore/zi * 10zile/luna*16luni</t>
  </si>
  <si>
    <t>2 ore/zi * 5 zile/luna*16 luni</t>
  </si>
  <si>
    <t>4 ore/zi * 10zile/luna*16 luni</t>
  </si>
  <si>
    <t>cheltuieli de deplasare pentru personal management de proiect</t>
  </si>
  <si>
    <t>trebuie să fie egală cu totalul cheltuielilor eligibile din secțiunea 24.2</t>
  </si>
  <si>
    <t>se obține prin însumarea nr. crt 4.1 cu 4.2</t>
  </si>
  <si>
    <t>4.1</t>
  </si>
  <si>
    <t xml:space="preserve">regiunea mai dezvoltată </t>
  </si>
  <si>
    <t>=valoarea eligibilă a proiectului * 19,36% *  80%</t>
  </si>
  <si>
    <t>4.2</t>
  </si>
  <si>
    <t xml:space="preserve">regiunea mai puțin dezvoltată </t>
  </si>
  <si>
    <t xml:space="preserve">'=valoarea eligibilă a proiectului * 80,64%* 85% </t>
  </si>
  <si>
    <t>se obține prin însumarea nr. crt 5.1 cu 5.2</t>
  </si>
  <si>
    <t>5.1</t>
  </si>
  <si>
    <t>5.2</t>
  </si>
  <si>
    <t>24.3 PACHETUL DE FINANȚARE A  PROIECTULUI  NAȚIONAL</t>
  </si>
  <si>
    <t>trebuie să fie egală cu  totalul cheltuielilor neeligibile din secțiunea 24.2</t>
  </si>
  <si>
    <t>'=valoarea eligibilă a proiectului * 19,36% *2%</t>
  </si>
  <si>
    <t>'=valoarea eligibilă a proiectului * 80,64%* 2%</t>
  </si>
  <si>
    <t>6.1</t>
  </si>
  <si>
    <t>6.2</t>
  </si>
  <si>
    <t>se obține prin însumarea nr. crt 6.1 cu 6.2</t>
  </si>
  <si>
    <t>=valoarea eligibilă a proiectului * 19,36% *  18%</t>
  </si>
  <si>
    <t xml:space="preserve">'=valoarea eligibilă a proiectului * 80,64%* 13% </t>
  </si>
  <si>
    <t xml:space="preserve">= valoarea eligibila a proiectului * 19,36/100 </t>
  </si>
  <si>
    <t>'=valoarea eligibila a proiectului * 80,64/100</t>
  </si>
  <si>
    <t>'=valoarea eligibila a proiectului * 80,64/100*  85/100</t>
  </si>
  <si>
    <t xml:space="preserve">=valoarea eligibila a proiectului * 19,36/100 </t>
  </si>
  <si>
    <t>=valoarea eligibila a proiectului * 19,36/100 * 80/100</t>
  </si>
  <si>
    <r>
      <t>=valoarea eligibila a proiectului  aferentă contribuției</t>
    </r>
    <r>
      <rPr>
        <b/>
        <i/>
        <sz val="10"/>
        <color indexed="8"/>
        <rFont val="Trebuchet MS"/>
        <family val="2"/>
      </rPr>
      <t xml:space="preserve"> estimate la acest tip de intervenție</t>
    </r>
    <r>
      <rPr>
        <i/>
        <sz val="10"/>
        <color indexed="8"/>
        <rFont val="Trebuchet MS"/>
        <family val="2"/>
      </rPr>
      <t xml:space="preserve">* 19,36/100 </t>
    </r>
  </si>
  <si>
    <r>
      <t>=valoarea eligibila a proiectului  aferentă contribuției</t>
    </r>
    <r>
      <rPr>
        <b/>
        <i/>
        <sz val="10"/>
        <color indexed="8"/>
        <rFont val="Trebuchet MS"/>
        <family val="2"/>
      </rPr>
      <t xml:space="preserve"> estimate la acest tip de intervenție</t>
    </r>
    <r>
      <rPr>
        <i/>
        <sz val="10"/>
        <color indexed="8"/>
        <rFont val="Trebuchet MS"/>
        <family val="2"/>
      </rPr>
      <t>* 19,36/100 * 80/100</t>
    </r>
  </si>
  <si>
    <r>
      <t xml:space="preserve">'=valoarea eligibila a proiectului  aferentă contribuției </t>
    </r>
    <r>
      <rPr>
        <b/>
        <i/>
        <sz val="10"/>
        <color indexed="8"/>
        <rFont val="Trebuchet MS"/>
        <family val="2"/>
      </rPr>
      <t>estimate la acest tip de intervenție</t>
    </r>
    <r>
      <rPr>
        <i/>
        <sz val="10"/>
        <color indexed="8"/>
        <rFont val="Trebuchet MS"/>
        <family val="2"/>
      </rPr>
      <t>* 80,64/100</t>
    </r>
  </si>
  <si>
    <r>
      <t xml:space="preserve">'=valoarea eligibila a proiectului  aferentă contribuției </t>
    </r>
    <r>
      <rPr>
        <b/>
        <i/>
        <sz val="10"/>
        <color indexed="8"/>
        <rFont val="Trebuchet MS"/>
        <family val="2"/>
      </rPr>
      <t>estimate la acest tip de intervenție</t>
    </r>
    <r>
      <rPr>
        <i/>
        <sz val="10"/>
        <color indexed="8"/>
        <rFont val="Trebuchet MS"/>
        <family val="2"/>
      </rPr>
      <t>* 80,64/100*  85/100</t>
    </r>
  </si>
  <si>
    <r>
      <t xml:space="preserve">=valoarea eligibila a proiectului  aferentă contribuției </t>
    </r>
    <r>
      <rPr>
        <b/>
        <i/>
        <sz val="10"/>
        <color indexed="8"/>
        <rFont val="Trebuchet MS"/>
        <family val="2"/>
      </rPr>
      <t>estimate la acest tip de intervenție</t>
    </r>
    <r>
      <rPr>
        <i/>
        <sz val="10"/>
        <color indexed="8"/>
        <rFont val="Trebuchet MS"/>
        <family val="2"/>
      </rPr>
      <t xml:space="preserve">* 19,36/100 </t>
    </r>
  </si>
  <si>
    <r>
      <t xml:space="preserve">=valoarea eligibila a proiectului  aferentă contribuției </t>
    </r>
    <r>
      <rPr>
        <b/>
        <i/>
        <sz val="10"/>
        <color indexed="8"/>
        <rFont val="Trebuchet MS"/>
        <family val="2"/>
      </rPr>
      <t>estimate la acest tip de intervenție</t>
    </r>
    <r>
      <rPr>
        <i/>
        <sz val="10"/>
        <color indexed="8"/>
        <rFont val="Trebuchet MS"/>
        <family val="2"/>
      </rPr>
      <t>* 19,36/100 * 80/100</t>
    </r>
  </si>
  <si>
    <r>
      <t xml:space="preserve">'=valoarea eligibila a proiectului aferentă contribuției </t>
    </r>
    <r>
      <rPr>
        <b/>
        <i/>
        <sz val="10"/>
        <color indexed="8"/>
        <rFont val="Trebuchet MS"/>
        <family val="2"/>
      </rPr>
      <t>estimate la acest tip de intervenție</t>
    </r>
    <r>
      <rPr>
        <i/>
        <sz val="10"/>
        <color indexed="8"/>
        <rFont val="Trebuchet MS"/>
        <family val="2"/>
      </rPr>
      <t>* 80,64/100</t>
    </r>
  </si>
  <si>
    <r>
      <t xml:space="preserve">'=valoarea eligibila a proiectului aferentă contribuției </t>
    </r>
    <r>
      <rPr>
        <b/>
        <i/>
        <sz val="10"/>
        <color indexed="8"/>
        <rFont val="Trebuchet MS"/>
        <family val="2"/>
      </rPr>
      <t>estimate la acest tip de intervenție</t>
    </r>
    <r>
      <rPr>
        <i/>
        <sz val="10"/>
        <color indexed="8"/>
        <rFont val="Trebuchet MS"/>
        <family val="2"/>
      </rPr>
      <t>* 80,64/100*  85/100</t>
    </r>
  </si>
  <si>
    <t>= (valoarea eligibila a proiectului -valoarea eligibilă a proiectului aferenta codului 1 pentru regiunea mai dezvoltată-valoarea eligibilă a proiectului aferenta codului 2 pentru regiunea mai dezvoltată)*19.36/100</t>
  </si>
  <si>
    <t>= (valoarea eligibila a proiectului -valoarea eligibilă a proiectului aferenta codului 1 pentru regiunea mai puțin dezvoltată-valoarea eligibilă a proiectului aferenta codului 2 pentru regiunea mai puțin dezvoltată)*80,64/100</t>
  </si>
  <si>
    <t>24.4  ÎNCADRAREA ÎN CATEGORII DE INTERVENȚII A PROIECTULUI NAȚIONAL</t>
  </si>
  <si>
    <t xml:space="preserve">
''=valoarea eligibila a proiectului * 80,64/100</t>
  </si>
  <si>
    <t xml:space="preserve">
'= valoarea eligibila a proiectului * 19,36/100 * 80/100</t>
  </si>
  <si>
    <t xml:space="preserve">
''=valoarea eligibila a proiectului * 80,64/100*  85/100</t>
  </si>
  <si>
    <t xml:space="preserve">Contribuţia națională de la bugetul de stat </t>
  </si>
  <si>
    <t>cheltuieli de deplasare pentru  personal  management de proiect</t>
  </si>
  <si>
    <r>
      <t>Ținând cont de faptul că bugetul se construiește pornind de la rezultatele de program/proiect ce urmează a fi atinse, pentru determinarea cu acuratețe a costurilor implicate, este necesar să fie prevăzute toate activitățile care converg la atingerea acestora, respectiv a cheltuielilor implicate, detaliate pe categorii/subcategorii de cheltuieli.
Referitor la mijloacele fixe, echipamentele de calcul și echipamentele periferice de calcul, mobilierul și aparatura birotică, ce urmează a fi achiziționate prin proiect, pentru corecta dimensionare a bugetului, acestea vor fi menționate individual, precizându-se cantitatea fiecăruia și prețul aferent, în coloana Descrierea activității. În funcție  de necesitatea acestora bugetarea se va face, după caz, din din categoria de cheltuieli aferente  managementului de proiect, dacă sunt destinate activității de management, sau din categoriile cheltuieli de tip FEDR.
Consumabilele se vor bugeta la pachet și vor avea ca bază de calcul necesarul lunar estimat.
Salariile/Onorariile pentru experții proprii/cooptați pentru managementul proiectului sau realizarea unor rezultate ale proiectului, implicați în activitățile/ subactivitățile aferente, se vor bugeta individual, ținând cont de rolul alocat fiecărei persoane, atribuțiile ce îi revin și gradul de implicare în proiect, în funcție de timpul de lucru și bugetul estimat, unitatea de măsură utilizată va fi ora. În acest caz, decontarea cheltuielilor se va face pe bază de pontaj/time sheet.</t>
    </r>
    <r>
      <rPr>
        <sz val="8"/>
        <rFont val="Trebuchet MS"/>
        <family val="2"/>
      </rPr>
      <t xml:space="preserve"> În cazul contractelor civile, care au ca obiect livrabile, se bugetează costul livrabilelor finale/intermediare, iar decontarea se face pe baza acestora și a proceselor verbale de recepție aferente.</t>
    </r>
    <r>
      <rPr>
        <sz val="8"/>
        <color indexed="8"/>
        <rFont val="Trebuchet MS"/>
        <family val="2"/>
      </rPr>
      <t xml:space="preserve">
Referitor la cheltuielile prevăzute a fi efectuate din categoria cheltuieli pentru servicii, subcategoria cheltuieli pentru consultanță, printr-un contract de achiziție publică, al cărui obiect va fi livrabilul(analiza, studiu,etc), trebuie să se țină cont de modalitatea în care cheltuielile vor fi efectuate și solicitate la rambursare:
-dacă se bugetează exclusiv costul livrabilului, iar oferta financiară/tehnică se face pe livrabil/componente, atunci decontarea se va face în funcție de prevederile acestora;
-dacă bugetarea se face ținând cont de numărul experților și costul pe oră/zi/lună expertiză, iar oferta financiară se face în funcție de aceste elemente, atunci decontarea se face pe bază de time-sheet.
La sfârșitul perioadei de implementare, nerealizarea rezultatelor sau neatingerea parțială/integrală a indicatorilor aferenți asumați, are drept consecință reevaluarea cheltuielilor eligibile, proporțional cu gradul de realizare al acestora.
Pentru fundamentarea costurilor  aferente fiecărei activități/subactivități în coloana Descrierea cheltuielii se vor face toate precizările considerate necesare pentru susținerea acestora iar trimiterile la diferitele documente anexate sau alte surse (inclusiv link-uri), se vor menționa în coloana Documente justificative, pentru toate cheltuielile,  cu excepția cheltuielilor generale de administrație.
Pentru construirea bugetului este necesar ca toate costurile prevăzute să fie susținute de documente suport, ce vor constitui baza fundamentării acestora și care vor fi anexate la cererea de finanțare, respectiv dovezi ale prospectării pieței, oferte, contracte similare sau orice alte documente justificative considerate utile.
Costurile unitare înscrise pentru fiecare categorie/subcategorie de cheltuială, trebuie să fie corect dimensionate raportat la complexitatea proiectului.  
În cazul proiectelor implementate în parteneriat, bugetul se detaliază, pentru lider  și fiecare partener în parte, proporțional cu contribuția fiecăruia dintre aceștia la realizarea activităților proiectului, în conformitate cu acordul de parteneriat .
Vă rugăm să aveți în vedere faptul că, la constituirea bugetului, trebuie să respectați următoarele praguri:
Cheltuielile de tip FEDR nu vor depăși 7% din valoarea eligibilă a proiectului, la momentul contractării; Cheltuielile FEDR se compun din următoarele categorii/subcategorii de cheltuieli: cheltuieli de leasing cu achiziție, cheltuieli cu achiziționarea de mijloace de transport, cheltuieli cu mijloace fixe pentru echipa de management(echipamentele de calcul și echipamentele periferice de calcul, mobilierul și aparatura birotică)  precum și cheltuieli de tip FEDR  necesare pentru implementarea proiectului (cheltuieli cu mijloace fixe, echipamentele de calcul și echipamentele periferice de calcul, mobilierul și aparatura birotică);
Cheltuielile generale de administrație nu vor depăși 7% din valoarea eligibilă a proiectului, la momentul contractării;
</t>
    </r>
    <r>
      <rPr>
        <sz val="8"/>
        <rFont val="Trebuchet MS"/>
        <family val="2"/>
      </rPr>
      <t>Cheltuielile salariale pentru echipa de management a proiectului nu vor depăși 30% din valoarea eligibilă a proiectului, la momentul contractării.</t>
    </r>
    <r>
      <rPr>
        <sz val="8"/>
        <color indexed="8"/>
        <rFont val="Trebuchet MS"/>
        <family val="2"/>
      </rPr>
      <t xml:space="preserve">
Costurile vor fi estimate realist. Acestea trebuie să fie rezonabile şi conforme cu preţurile practicate pe piaţă.  Necesitatea cheltuielilor estimate trebuie justificată, raportat la activitățile ce urmează a fi derulate, complexitatea acestora, etc.
AM POCA își rezervă dreptul de a întreprinde măsurile necesare pentru a se asigura de rezonabilitatea valorilor cuprinse în bugetul cererii de finanțare și de a nu lua în considerare costurile nefundamentate/insuficient fundamentate sau în situația în care acestea sunt disproporționate în raport cu activitățile/subactivitățile și complexitatea acestora.
Informații suplimentare pot fi solicitate de către AM POCA, atât în etapa de evaluare tehnică și financiară, cât și în etapa de contractare, după caz.
În vederea calculului taxei pe valoarea adăugată aferentă cheltuielilor  se va ţine cont de aplicarea cotelor de TVA, aşa cum sunt acestea prevăzute în Legea nr. 227/2015 privind Codul fiscal.
ATENȚIE!
Cheltuielile din bugetul propus trebuie exprimate în lei, cu două zecimale.
Plafonele maximale de referință stabilite prin ghidul solicitantului  nu pot fi depășite.  La stabilirea costurilor salariale trebuie respectat principiul unei utilizări eficiente a fondurilor,  cuantumul acestora trebuie estimat corect,  prin raportare la activitățile desfășurate de către experți și la complexitatea acestora.
</t>
    </r>
  </si>
  <si>
    <t>Informații întocmire buget</t>
  </si>
  <si>
    <t xml:space="preserve">se vor bugeta costurile aferente achiziției de  licențe și software  pentru echipamentele informatice necesare desfășurării  activităților de implementare a proiectului.                  </t>
  </si>
  <si>
    <t>= (valoarea eligibila a proiectului -valoarea eligibilă a proiectului aferenta codului 1 pentru regiunea mai dezvoltată-valoarea eligibilă a proiectului aferenta codului 2 pentru regiunea mai dezvoltată)*19.36/100* 80/100</t>
  </si>
  <si>
    <t>= (valoarea eligibila a proiectului -valoarea eligibilă a proiectului aferenta codului 1 pentru regiunea mai puțin dezvoltată-valoarea eligibilă a proiectului aferenta codului 2 pentru regiunea mai puțin dezvoltată)*80,64/100* 85/100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</si>
</sst>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s>
  <fonts count="62">
    <font>
      <sz val="11"/>
      <color theme="1"/>
      <name val="Calibri"/>
      <family val="2"/>
    </font>
    <font>
      <sz val="11"/>
      <color indexed="8"/>
      <name val="Calibri"/>
      <family val="2"/>
    </font>
    <font>
      <b/>
      <sz val="10"/>
      <name val="Trebuchet MS"/>
      <family val="2"/>
    </font>
    <font>
      <sz val="10"/>
      <name val="Trebuchet MS"/>
      <family val="2"/>
    </font>
    <font>
      <b/>
      <sz val="10"/>
      <color indexed="8"/>
      <name val="Trebuchet MS"/>
      <family val="2"/>
    </font>
    <font>
      <i/>
      <sz val="10"/>
      <color indexed="8"/>
      <name val="Trebuchet MS"/>
      <family val="2"/>
    </font>
    <font>
      <sz val="10"/>
      <name val="Arial"/>
      <family val="2"/>
    </font>
    <font>
      <b/>
      <i/>
      <sz val="10"/>
      <color indexed="8"/>
      <name val="Trebuchet MS"/>
      <family val="2"/>
    </font>
    <font>
      <i/>
      <sz val="10"/>
      <name val="Trebuchet MS"/>
      <family val="2"/>
    </font>
    <font>
      <b/>
      <sz val="8"/>
      <color indexed="8"/>
      <name val="Trebuchet MS"/>
      <family val="2"/>
    </font>
    <font>
      <sz val="8"/>
      <color indexed="8"/>
      <name val="Trebuchet MS"/>
      <family val="2"/>
    </font>
    <font>
      <sz val="8"/>
      <name val="Trebuchet MS"/>
      <family val="2"/>
    </font>
    <font>
      <sz val="10"/>
      <color indexed="8"/>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rebuchet MS"/>
      <family val="2"/>
    </font>
    <font>
      <b/>
      <sz val="10"/>
      <color indexed="63"/>
      <name val="Trebuchet MS"/>
      <family val="2"/>
    </font>
    <font>
      <sz val="10"/>
      <color indexed="63"/>
      <name val="Trebuchet MS"/>
      <family val="2"/>
    </font>
    <font>
      <b/>
      <sz val="11"/>
      <color indexed="8"/>
      <name val="Trebuchet MS"/>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rebuchet MS"/>
      <family val="2"/>
    </font>
    <font>
      <sz val="10"/>
      <color theme="1"/>
      <name val="Trebuchet MS"/>
      <family val="2"/>
    </font>
    <font>
      <b/>
      <sz val="8"/>
      <color theme="1"/>
      <name val="Trebuchet MS"/>
      <family val="2"/>
    </font>
    <font>
      <sz val="8"/>
      <color theme="1"/>
      <name val="Trebuchet MS"/>
      <family val="2"/>
    </font>
    <font>
      <sz val="11"/>
      <color theme="1"/>
      <name val="Trebuchet MS"/>
      <family val="2"/>
    </font>
    <font>
      <i/>
      <sz val="10"/>
      <color theme="1"/>
      <name val="Trebuchet MS"/>
      <family val="2"/>
    </font>
    <font>
      <b/>
      <i/>
      <sz val="10"/>
      <color theme="1"/>
      <name val="Trebuchet MS"/>
      <family val="2"/>
    </font>
    <font>
      <b/>
      <sz val="10"/>
      <color rgb="FF4F4F4F"/>
      <name val="Trebuchet MS"/>
      <family val="2"/>
    </font>
    <font>
      <sz val="10"/>
      <color rgb="FF4F4F4F"/>
      <name val="Trebuchet MS"/>
      <family val="2"/>
    </font>
    <font>
      <b/>
      <sz val="11"/>
      <color rgb="FF000000"/>
      <name val="Trebuchet MS"/>
      <family val="2"/>
    </font>
    <font>
      <i/>
      <sz val="10"/>
      <color rgb="FF000000"/>
      <name val="Trebuchet MS"/>
      <family val="2"/>
    </font>
    <font>
      <b/>
      <sz val="11"/>
      <color theme="1"/>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C4C4C4"/>
        <bgColor indexed="64"/>
      </patternFill>
    </fill>
    <fill>
      <patternFill patternType="solid">
        <fgColor theme="0" tint="-0.24997000396251678"/>
        <bgColor indexed="64"/>
      </patternFill>
    </fill>
    <fill>
      <patternFill patternType="solid">
        <fgColor theme="3" tint="0.7999799847602844"/>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style="medium"/>
      <bottom style="medium"/>
    </border>
    <border>
      <left style="thin"/>
      <right style="thin"/>
      <top/>
      <bottom style="thin"/>
    </border>
    <border>
      <left style="thin"/>
      <right style="medium"/>
      <top style="thin"/>
      <bottom style="thin"/>
    </border>
    <border>
      <left style="medium"/>
      <right style="thin"/>
      <top style="thin"/>
      <bottom style="thin"/>
    </border>
    <border>
      <left style="thin"/>
      <right style="thin"/>
      <top style="thin"/>
      <bottom/>
    </border>
    <border>
      <left style="thin"/>
      <right style="medium"/>
      <top style="thin"/>
      <bottom/>
    </border>
    <border>
      <left style="thin"/>
      <right style="thin"/>
      <top style="thin"/>
      <bottom style="medium"/>
    </border>
    <border>
      <left style="thin"/>
      <right/>
      <top style="thin"/>
      <bottom style="thin"/>
    </border>
    <border>
      <left style="thin"/>
      <right/>
      <top/>
      <bottom style="thin"/>
    </border>
    <border>
      <left/>
      <right style="thin"/>
      <top/>
      <bottom/>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thin"/>
      <right style="thin"/>
      <top/>
      <bottom/>
    </border>
    <border>
      <left style="medium"/>
      <right style="thin"/>
      <top/>
      <bottom/>
    </border>
    <border>
      <left/>
      <right style="medium">
        <color rgb="FFA8A8A8"/>
      </right>
      <top style="medium">
        <color rgb="FFA8A8A8"/>
      </top>
      <bottom/>
    </border>
    <border>
      <left/>
      <right style="medium">
        <color rgb="FFA8A8A8"/>
      </right>
      <top/>
      <bottom/>
    </border>
    <border>
      <left/>
      <right style="medium">
        <color rgb="FFA8A8A8"/>
      </right>
      <top/>
      <bottom style="medium">
        <color rgb="FFA8A8A8"/>
      </bottom>
    </border>
    <border>
      <left style="medium">
        <color rgb="FFA8A8A8"/>
      </left>
      <right style="medium">
        <color rgb="FFA8A8A8"/>
      </right>
      <top style="medium">
        <color rgb="FFA8A8A8"/>
      </top>
      <bottom/>
    </border>
    <border>
      <left style="medium">
        <color rgb="FFA8A8A8"/>
      </left>
      <right style="medium">
        <color rgb="FFA8A8A8"/>
      </right>
      <top/>
      <bottom/>
    </border>
    <border>
      <left style="medium">
        <color rgb="FFA8A8A8"/>
      </left>
      <right style="medium">
        <color rgb="FFA8A8A8"/>
      </right>
      <top/>
      <bottom style="medium">
        <color rgb="FFA8A8A8"/>
      </bottom>
    </border>
    <border>
      <left style="thin"/>
      <right style="medium"/>
      <top style="thin"/>
      <bottom style="medium"/>
    </border>
    <border>
      <left style="thin"/>
      <right style="medium"/>
      <top/>
      <bottom style="thin"/>
    </border>
    <border>
      <left style="medium"/>
      <right style="medium"/>
      <top style="medium"/>
      <bottom/>
    </border>
    <border>
      <left style="medium"/>
      <right style="medium"/>
      <top style="medium"/>
      <bottom style="medium"/>
    </border>
    <border>
      <left style="medium"/>
      <right style="medium"/>
      <top/>
      <bottom style="medium"/>
    </border>
    <border>
      <left/>
      <right style="medium"/>
      <top/>
      <bottom style="medium"/>
    </border>
    <border>
      <left/>
      <right style="medium"/>
      <top/>
      <bottom/>
    </border>
    <border>
      <left style="medium"/>
      <right/>
      <top/>
      <bottom style="medium"/>
    </border>
    <border>
      <left style="thin"/>
      <right style="thin"/>
      <top style="medium"/>
      <bottom style="medium"/>
    </border>
    <border>
      <left>
        <color indexed="63"/>
      </left>
      <right>
        <color indexed="63"/>
      </right>
      <top>
        <color indexed="63"/>
      </top>
      <bottom style="thin"/>
    </border>
    <border>
      <left style="medium">
        <color rgb="FFA8A8A8"/>
      </left>
      <right/>
      <top style="medium">
        <color rgb="FFA8A8A8"/>
      </top>
      <bottom/>
    </border>
    <border>
      <left style="medium">
        <color rgb="FFA8A8A8"/>
      </left>
      <right/>
      <top/>
      <bottom/>
    </border>
    <border>
      <left style="medium"/>
      <right style="thin"/>
      <top style="thin"/>
      <bottom/>
    </border>
    <border>
      <left style="medium"/>
      <right style="thin"/>
      <top/>
      <bottom style="thin"/>
    </border>
    <border>
      <left style="medium"/>
      <right/>
      <top style="medium"/>
      <bottom style="thin"/>
    </border>
    <border>
      <left style="medium"/>
      <right/>
      <top style="thin"/>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medium"/>
      <bottom/>
    </border>
    <border>
      <left style="thin"/>
      <right style="thin"/>
      <top/>
      <bottom style="medium"/>
    </border>
    <border>
      <left style="thin"/>
      <right/>
      <top style="thin"/>
      <bottom/>
    </border>
    <border>
      <left/>
      <right style="thin"/>
      <top style="thin"/>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24">
    <xf numFmtId="0" fontId="0" fillId="0" borderId="0" xfId="0" applyFont="1" applyAlignment="1">
      <alignment/>
    </xf>
    <xf numFmtId="0" fontId="2" fillId="0" borderId="0" xfId="0" applyFont="1" applyAlignment="1">
      <alignment/>
    </xf>
    <xf numFmtId="0" fontId="50" fillId="0" borderId="0" xfId="0" applyFont="1" applyAlignment="1">
      <alignment/>
    </xf>
    <xf numFmtId="0" fontId="3" fillId="0" borderId="0" xfId="0" applyFont="1" applyAlignment="1">
      <alignment/>
    </xf>
    <xf numFmtId="0" fontId="51" fillId="0" borderId="0" xfId="0" applyFont="1" applyAlignment="1">
      <alignment/>
    </xf>
    <xf numFmtId="0" fontId="51" fillId="0" borderId="0" xfId="0" applyFont="1" applyAlignment="1">
      <alignment horizontal="right"/>
    </xf>
    <xf numFmtId="4" fontId="51" fillId="0" borderId="0" xfId="0" applyNumberFormat="1" applyFont="1" applyAlignment="1">
      <alignment horizontal="right"/>
    </xf>
    <xf numFmtId="0" fontId="50" fillId="0" borderId="0" xfId="0" applyFont="1" applyAlignment="1">
      <alignment/>
    </xf>
    <xf numFmtId="0" fontId="51" fillId="33" borderId="0" xfId="0" applyFont="1" applyFill="1" applyAlignment="1">
      <alignment/>
    </xf>
    <xf numFmtId="0" fontId="50" fillId="33" borderId="0" xfId="0" applyFont="1" applyFill="1" applyAlignment="1">
      <alignment/>
    </xf>
    <xf numFmtId="0" fontId="52" fillId="34" borderId="10" xfId="0" applyFont="1" applyFill="1" applyBorder="1" applyAlignment="1">
      <alignment horizontal="center" vertical="top" wrapText="1"/>
    </xf>
    <xf numFmtId="0" fontId="53" fillId="0" borderId="0" xfId="0" applyFont="1" applyAlignment="1">
      <alignment/>
    </xf>
    <xf numFmtId="0" fontId="53" fillId="0" borderId="0" xfId="0" applyFont="1" applyAlignment="1">
      <alignment vertical="top"/>
    </xf>
    <xf numFmtId="0" fontId="53" fillId="0" borderId="0" xfId="0" applyFont="1" applyAlignment="1">
      <alignment vertical="center"/>
    </xf>
    <xf numFmtId="0" fontId="53" fillId="0" borderId="0" xfId="0" applyFont="1" applyAlignment="1">
      <alignment horizontal="right" vertical="top"/>
    </xf>
    <xf numFmtId="0" fontId="4" fillId="33" borderId="11" xfId="0" applyFont="1" applyFill="1" applyBorder="1" applyAlignment="1">
      <alignment horizontal="center" vertical="center" wrapText="1"/>
    </xf>
    <xf numFmtId="0" fontId="53" fillId="33" borderId="0" xfId="0" applyFont="1" applyFill="1" applyAlignment="1">
      <alignment horizontal="right" vertical="top"/>
    </xf>
    <xf numFmtId="0" fontId="53" fillId="33" borderId="0" xfId="0" applyFont="1" applyFill="1" applyAlignment="1">
      <alignment vertical="top"/>
    </xf>
    <xf numFmtId="4" fontId="50" fillId="33" borderId="10" xfId="0" applyNumberFormat="1" applyFont="1" applyFill="1" applyBorder="1" applyAlignment="1">
      <alignment vertical="center"/>
    </xf>
    <xf numFmtId="4" fontId="50" fillId="33" borderId="10" xfId="0" applyNumberFormat="1" applyFont="1" applyFill="1" applyBorder="1" applyAlignment="1">
      <alignment horizontal="right" vertical="center"/>
    </xf>
    <xf numFmtId="4" fontId="2" fillId="33" borderId="10" xfId="55" applyNumberFormat="1" applyFont="1" applyFill="1" applyBorder="1" applyAlignment="1">
      <alignment horizontal="right" vertical="center" wrapText="1"/>
      <protection/>
    </xf>
    <xf numFmtId="0" fontId="53" fillId="33" borderId="10" xfId="0" applyFont="1" applyFill="1" applyBorder="1" applyAlignment="1">
      <alignment horizontal="left" vertical="center" wrapText="1"/>
    </xf>
    <xf numFmtId="0" fontId="54" fillId="0" borderId="0" xfId="0" applyFont="1" applyAlignment="1">
      <alignment/>
    </xf>
    <xf numFmtId="0" fontId="55" fillId="0" borderId="0" xfId="0" applyFont="1" applyAlignment="1">
      <alignment/>
    </xf>
    <xf numFmtId="0" fontId="51" fillId="0" borderId="12" xfId="0" applyFont="1" applyBorder="1" applyAlignment="1">
      <alignment horizontal="center" vertical="center"/>
    </xf>
    <xf numFmtId="0" fontId="51" fillId="0" borderId="12" xfId="0" applyFont="1" applyBorder="1" applyAlignment="1">
      <alignment horizontal="center" vertical="center" wrapText="1"/>
    </xf>
    <xf numFmtId="0" fontId="51" fillId="0" borderId="10" xfId="0" applyFont="1" applyBorder="1" applyAlignment="1">
      <alignment/>
    </xf>
    <xf numFmtId="0" fontId="51" fillId="0" borderId="13" xfId="0" applyFont="1" applyBorder="1" applyAlignment="1">
      <alignment/>
    </xf>
    <xf numFmtId="0" fontId="51" fillId="0" borderId="14" xfId="0" applyFont="1" applyBorder="1" applyAlignment="1">
      <alignment horizontal="right"/>
    </xf>
    <xf numFmtId="0" fontId="51" fillId="0" borderId="14" xfId="0" applyFont="1" applyBorder="1" applyAlignment="1">
      <alignment/>
    </xf>
    <xf numFmtId="0" fontId="51" fillId="0" borderId="15" xfId="0" applyFont="1" applyBorder="1" applyAlignment="1">
      <alignment/>
    </xf>
    <xf numFmtId="0" fontId="51" fillId="0" borderId="16" xfId="0" applyFont="1" applyBorder="1" applyAlignment="1">
      <alignment/>
    </xf>
    <xf numFmtId="0" fontId="51" fillId="11" borderId="17" xfId="0" applyFont="1" applyFill="1" applyBorder="1" applyAlignment="1">
      <alignment/>
    </xf>
    <xf numFmtId="0" fontId="51" fillId="33" borderId="18" xfId="0" applyFont="1" applyFill="1" applyBorder="1" applyAlignment="1">
      <alignment horizontal="left" vertical="center" wrapText="1"/>
    </xf>
    <xf numFmtId="0" fontId="50" fillId="33" borderId="18" xfId="0" applyFont="1" applyFill="1" applyBorder="1" applyAlignment="1">
      <alignment horizontal="left" vertical="center" wrapText="1"/>
    </xf>
    <xf numFmtId="0" fontId="50" fillId="33" borderId="18" xfId="0" applyFont="1" applyFill="1" applyBorder="1" applyAlignment="1">
      <alignment horizontal="left" wrapText="1"/>
    </xf>
    <xf numFmtId="0" fontId="51" fillId="0" borderId="0" xfId="0" applyFont="1" applyBorder="1" applyAlignment="1">
      <alignment/>
    </xf>
    <xf numFmtId="0" fontId="50" fillId="0" borderId="18" xfId="0" applyFont="1" applyBorder="1" applyAlignment="1">
      <alignment horizontal="left" wrapText="1"/>
    </xf>
    <xf numFmtId="0" fontId="50" fillId="0" borderId="0" xfId="0" applyFont="1" applyBorder="1" applyAlignment="1">
      <alignment horizontal="left" wrapText="1"/>
    </xf>
    <xf numFmtId="0" fontId="51" fillId="0" borderId="0" xfId="0" applyFont="1" applyBorder="1" applyAlignment="1">
      <alignment horizontal="center"/>
    </xf>
    <xf numFmtId="0" fontId="56" fillId="0" borderId="0" xfId="0" applyFont="1" applyAlignment="1">
      <alignment/>
    </xf>
    <xf numFmtId="0" fontId="51" fillId="0" borderId="0" xfId="0" applyFont="1" applyAlignment="1">
      <alignment horizontal="left"/>
    </xf>
    <xf numFmtId="0" fontId="51" fillId="0" borderId="0" xfId="0" applyFont="1" applyAlignment="1">
      <alignment/>
    </xf>
    <xf numFmtId="0" fontId="55" fillId="0" borderId="0" xfId="0" applyFont="1" applyAlignment="1">
      <alignment horizontal="left"/>
    </xf>
    <xf numFmtId="0" fontId="55" fillId="0" borderId="0" xfId="0" applyNumberFormat="1" applyFont="1" applyAlignment="1">
      <alignment/>
    </xf>
    <xf numFmtId="0" fontId="51" fillId="0" borderId="0" xfId="0" applyFont="1" applyAlignment="1">
      <alignment horizontal="right"/>
    </xf>
    <xf numFmtId="0" fontId="50" fillId="0" borderId="0" xfId="0" applyFont="1" applyAlignment="1">
      <alignment/>
    </xf>
    <xf numFmtId="4" fontId="51" fillId="0" borderId="0" xfId="0" applyNumberFormat="1" applyFont="1" applyAlignment="1">
      <alignment horizontal="right"/>
    </xf>
    <xf numFmtId="0" fontId="57" fillId="35" borderId="10" xfId="0" applyFont="1" applyFill="1" applyBorder="1" applyAlignment="1">
      <alignment horizontal="center" vertical="center" wrapText="1"/>
    </xf>
    <xf numFmtId="0" fontId="3" fillId="33" borderId="10" xfId="55" applyFont="1" applyFill="1" applyBorder="1" applyAlignment="1">
      <alignment horizontal="left" vertical="center" wrapText="1"/>
      <protection/>
    </xf>
    <xf numFmtId="3"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3" fontId="3" fillId="33" borderId="10" xfId="0" applyNumberFormat="1" applyFont="1" applyFill="1" applyBorder="1" applyAlignment="1">
      <alignment horizontal="right" vertical="center" wrapText="1"/>
    </xf>
    <xf numFmtId="4" fontId="3" fillId="33" borderId="10" xfId="42" applyNumberFormat="1" applyFont="1" applyFill="1" applyBorder="1" applyAlignment="1">
      <alignment horizontal="right" vertical="center" wrapText="1"/>
    </xf>
    <xf numFmtId="3" fontId="3" fillId="33" borderId="10" xfId="0" applyNumberFormat="1" applyFont="1" applyFill="1" applyBorder="1" applyAlignment="1">
      <alignment vertical="center" wrapText="1"/>
    </xf>
    <xf numFmtId="0" fontId="3" fillId="33" borderId="10" xfId="55" applyFont="1" applyFill="1" applyBorder="1" applyAlignment="1">
      <alignment horizontal="left" vertical="top" wrapText="1"/>
      <protection/>
    </xf>
    <xf numFmtId="0" fontId="51" fillId="33" borderId="10" xfId="0" applyFont="1" applyFill="1" applyBorder="1" applyAlignment="1">
      <alignment/>
    </xf>
    <xf numFmtId="0" fontId="51" fillId="33" borderId="10" xfId="0" applyFont="1" applyFill="1" applyBorder="1" applyAlignment="1">
      <alignment horizontal="center" wrapText="1"/>
    </xf>
    <xf numFmtId="0" fontId="57" fillId="35" borderId="0" xfId="0" applyFont="1" applyFill="1" applyBorder="1" applyAlignment="1">
      <alignment horizontal="center" vertical="center"/>
    </xf>
    <xf numFmtId="0" fontId="51" fillId="33" borderId="10" xfId="0" applyFont="1" applyFill="1" applyBorder="1" applyAlignment="1">
      <alignment wrapText="1"/>
    </xf>
    <xf numFmtId="0" fontId="51" fillId="33" borderId="10" xfId="0" applyFont="1" applyFill="1" applyBorder="1" applyAlignment="1">
      <alignment horizontal="right"/>
    </xf>
    <xf numFmtId="4" fontId="51" fillId="33" borderId="10" xfId="0" applyNumberFormat="1" applyFont="1" applyFill="1" applyBorder="1" applyAlignment="1">
      <alignment horizontal="right"/>
    </xf>
    <xf numFmtId="0" fontId="51" fillId="33" borderId="0" xfId="0" applyFont="1" applyFill="1" applyAlignment="1">
      <alignment/>
    </xf>
    <xf numFmtId="0" fontId="3" fillId="33" borderId="10" xfId="0" applyFont="1" applyFill="1" applyBorder="1" applyAlignment="1" quotePrefix="1">
      <alignment vertical="center" wrapText="1"/>
    </xf>
    <xf numFmtId="0" fontId="58" fillId="33" borderId="10" xfId="0" applyFont="1" applyFill="1" applyBorder="1" applyAlignment="1">
      <alignment wrapText="1"/>
    </xf>
    <xf numFmtId="0" fontId="58" fillId="33" borderId="10" xfId="0" applyFont="1" applyFill="1" applyBorder="1" applyAlignment="1">
      <alignment horizontal="left" vertical="center" wrapText="1"/>
    </xf>
    <xf numFmtId="0" fontId="58" fillId="33" borderId="10" xfId="0" applyFont="1" applyFill="1" applyBorder="1" applyAlignment="1">
      <alignment vertical="top" wrapText="1"/>
    </xf>
    <xf numFmtId="0" fontId="3" fillId="33" borderId="18" xfId="55" applyFont="1" applyFill="1" applyBorder="1" applyAlignment="1">
      <alignment horizontal="left" vertical="top" wrapText="1"/>
      <protection/>
    </xf>
    <xf numFmtId="0" fontId="51" fillId="33" borderId="18" xfId="0" applyFont="1" applyFill="1" applyBorder="1" applyAlignment="1">
      <alignment horizontal="center" wrapText="1"/>
    </xf>
    <xf numFmtId="0" fontId="58" fillId="33" borderId="12" xfId="0" applyFont="1" applyFill="1" applyBorder="1" applyAlignment="1">
      <alignment horizontal="left" vertical="center" wrapText="1"/>
    </xf>
    <xf numFmtId="0" fontId="51" fillId="33" borderId="19" xfId="0" applyFont="1" applyFill="1" applyBorder="1" applyAlignment="1">
      <alignment/>
    </xf>
    <xf numFmtId="0" fontId="50" fillId="33" borderId="0" xfId="0" applyFont="1" applyFill="1" applyBorder="1" applyAlignment="1">
      <alignment horizontal="center" vertical="center" wrapText="1"/>
    </xf>
    <xf numFmtId="0" fontId="51" fillId="33" borderId="18" xfId="0" applyFont="1" applyFill="1" applyBorder="1" applyAlignment="1">
      <alignment/>
    </xf>
    <xf numFmtId="0" fontId="2" fillId="33" borderId="10" xfId="55" applyFont="1" applyFill="1" applyBorder="1" applyAlignment="1">
      <alignment horizontal="right" vertical="center" wrapText="1"/>
      <protection/>
    </xf>
    <xf numFmtId="0" fontId="50" fillId="33" borderId="10" xfId="0" applyFont="1" applyFill="1" applyBorder="1" applyAlignment="1">
      <alignment wrapText="1"/>
    </xf>
    <xf numFmtId="4" fontId="51" fillId="33" borderId="10" xfId="0" applyNumberFormat="1" applyFont="1" applyFill="1" applyBorder="1" applyAlignment="1">
      <alignment/>
    </xf>
    <xf numFmtId="0" fontId="58" fillId="33" borderId="10" xfId="0" applyFont="1" applyFill="1" applyBorder="1" applyAlignment="1">
      <alignment vertical="center" wrapText="1"/>
    </xf>
    <xf numFmtId="0" fontId="58" fillId="33" borderId="15" xfId="0" applyFont="1" applyFill="1" applyBorder="1" applyAlignment="1">
      <alignment vertical="center" wrapText="1"/>
    </xf>
    <xf numFmtId="0" fontId="50" fillId="33" borderId="20" xfId="0" applyFont="1" applyFill="1" applyBorder="1" applyAlignment="1">
      <alignment horizontal="center" vertical="center"/>
    </xf>
    <xf numFmtId="0" fontId="51" fillId="33" borderId="18" xfId="0" applyFont="1" applyFill="1" applyBorder="1" applyAlignment="1">
      <alignment wrapText="1"/>
    </xf>
    <xf numFmtId="0" fontId="50" fillId="33" borderId="10" xfId="0" applyFont="1" applyFill="1" applyBorder="1" applyAlignment="1">
      <alignment/>
    </xf>
    <xf numFmtId="0" fontId="50" fillId="33" borderId="18" xfId="0" applyFont="1" applyFill="1" applyBorder="1" applyAlignment="1">
      <alignment/>
    </xf>
    <xf numFmtId="4" fontId="50" fillId="33" borderId="10" xfId="0" applyNumberFormat="1" applyFont="1" applyFill="1" applyBorder="1" applyAlignment="1">
      <alignment/>
    </xf>
    <xf numFmtId="0" fontId="50" fillId="33" borderId="0" xfId="0" applyFont="1" applyFill="1" applyAlignment="1">
      <alignment/>
    </xf>
    <xf numFmtId="0" fontId="55" fillId="0" borderId="0" xfId="0" applyFont="1" applyAlignment="1">
      <alignment vertical="center"/>
    </xf>
    <xf numFmtId="0" fontId="55" fillId="0" borderId="0" xfId="0" applyNumberFormat="1" applyFont="1" applyAlignment="1">
      <alignment vertical="center"/>
    </xf>
    <xf numFmtId="0" fontId="51" fillId="33" borderId="21" xfId="0" applyFont="1" applyFill="1" applyBorder="1" applyAlignment="1">
      <alignment vertical="center" wrapText="1"/>
    </xf>
    <xf numFmtId="0" fontId="51" fillId="33" borderId="22" xfId="0" applyFont="1" applyFill="1" applyBorder="1" applyAlignment="1">
      <alignment vertical="center" wrapText="1"/>
    </xf>
    <xf numFmtId="4" fontId="51" fillId="33" borderId="10" xfId="0" applyNumberFormat="1" applyFont="1" applyFill="1" applyBorder="1" applyAlignment="1">
      <alignment horizontal="right" wrapText="1"/>
    </xf>
    <xf numFmtId="0" fontId="51" fillId="33" borderId="10" xfId="0" applyFont="1" applyFill="1" applyBorder="1" applyAlignment="1">
      <alignment horizontal="right" vertical="center"/>
    </xf>
    <xf numFmtId="4" fontId="51" fillId="33" borderId="10" xfId="0" applyNumberFormat="1" applyFont="1" applyFill="1" applyBorder="1" applyAlignment="1">
      <alignment horizontal="right" vertical="center"/>
    </xf>
    <xf numFmtId="0" fontId="51" fillId="33" borderId="10" xfId="0" applyFont="1" applyFill="1" applyBorder="1" applyAlignment="1">
      <alignment vertical="center"/>
    </xf>
    <xf numFmtId="4" fontId="51" fillId="33" borderId="18" xfId="0" applyNumberFormat="1" applyFont="1" applyFill="1" applyBorder="1" applyAlignment="1">
      <alignment horizontal="right" vertical="center"/>
    </xf>
    <xf numFmtId="0" fontId="50" fillId="16" borderId="10" xfId="0" applyFont="1" applyFill="1" applyBorder="1" applyAlignment="1">
      <alignment wrapText="1"/>
    </xf>
    <xf numFmtId="0" fontId="51" fillId="0" borderId="15" xfId="0" applyFont="1" applyFill="1" applyBorder="1" applyAlignment="1">
      <alignment/>
    </xf>
    <xf numFmtId="0" fontId="51" fillId="0" borderId="15" xfId="0" applyFont="1" applyFill="1" applyBorder="1" applyAlignment="1">
      <alignment horizontal="right" vertical="center"/>
    </xf>
    <xf numFmtId="4" fontId="51" fillId="0" borderId="15" xfId="0" applyNumberFormat="1" applyFont="1" applyFill="1" applyBorder="1" applyAlignment="1">
      <alignment horizontal="right" vertical="center"/>
    </xf>
    <xf numFmtId="0" fontId="51" fillId="0" borderId="10" xfId="0" applyFont="1" applyFill="1" applyBorder="1" applyAlignment="1">
      <alignment/>
    </xf>
    <xf numFmtId="0" fontId="51" fillId="0" borderId="0" xfId="0" applyFont="1" applyFill="1" applyAlignment="1">
      <alignment/>
    </xf>
    <xf numFmtId="0" fontId="50" fillId="33" borderId="20" xfId="0" applyFont="1" applyFill="1" applyBorder="1" applyAlignment="1">
      <alignment horizontal="center" vertical="center" wrapText="1"/>
    </xf>
    <xf numFmtId="4" fontId="51" fillId="33" borderId="0" xfId="0" applyNumberFormat="1" applyFont="1" applyFill="1" applyAlignment="1">
      <alignment horizontal="right" vertical="center"/>
    </xf>
    <xf numFmtId="0" fontId="50" fillId="33" borderId="10" xfId="0" applyFont="1" applyFill="1" applyBorder="1" applyAlignment="1">
      <alignment vertical="center"/>
    </xf>
    <xf numFmtId="0" fontId="51" fillId="0" borderId="10" xfId="0" applyFont="1" applyFill="1" applyBorder="1" applyAlignment="1">
      <alignment horizontal="left" wrapText="1"/>
    </xf>
    <xf numFmtId="0" fontId="51"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57" fillId="35" borderId="12" xfId="0" applyFont="1" applyFill="1" applyBorder="1" applyAlignment="1">
      <alignment horizontal="center" vertical="center" wrapText="1"/>
    </xf>
    <xf numFmtId="0" fontId="57" fillId="35" borderId="26" xfId="0" applyFont="1" applyFill="1" applyBorder="1" applyAlignment="1">
      <alignment horizontal="center" vertical="center"/>
    </xf>
    <xf numFmtId="0" fontId="51" fillId="0" borderId="26" xfId="0" applyFont="1" applyBorder="1" applyAlignment="1">
      <alignment/>
    </xf>
    <xf numFmtId="0" fontId="51" fillId="0" borderId="10" xfId="0" applyFont="1" applyBorder="1" applyAlignment="1">
      <alignment wrapText="1"/>
    </xf>
    <xf numFmtId="0" fontId="50" fillId="33" borderId="0" xfId="0" applyFont="1" applyFill="1" applyBorder="1" applyAlignment="1">
      <alignment horizontal="center" vertical="center" wrapText="1"/>
    </xf>
    <xf numFmtId="0" fontId="51" fillId="0" borderId="27" xfId="0" applyFont="1" applyBorder="1" applyAlignment="1">
      <alignment horizontal="center" vertical="center"/>
    </xf>
    <xf numFmtId="0" fontId="51" fillId="0" borderId="14" xfId="0" applyFont="1" applyBorder="1" applyAlignment="1">
      <alignment horizontal="right" vertical="center"/>
    </xf>
    <xf numFmtId="0" fontId="51" fillId="0" borderId="14" xfId="0" applyFont="1" applyBorder="1" applyAlignment="1">
      <alignment horizontal="center" vertical="center"/>
    </xf>
    <xf numFmtId="0" fontId="50" fillId="33" borderId="10" xfId="0" applyFont="1" applyFill="1" applyBorder="1" applyAlignment="1">
      <alignment horizontal="center" vertical="center" wrapText="1"/>
    </xf>
    <xf numFmtId="0" fontId="50" fillId="33" borderId="10" xfId="0" applyFont="1" applyFill="1" applyBorder="1" applyAlignment="1">
      <alignment horizontal="center" vertical="center"/>
    </xf>
    <xf numFmtId="0" fontId="53" fillId="33" borderId="10" xfId="0" applyFont="1" applyFill="1" applyBorder="1" applyAlignment="1">
      <alignment horizontal="left" vertical="center"/>
    </xf>
    <xf numFmtId="0" fontId="53" fillId="33" borderId="0" xfId="0" applyFont="1" applyFill="1" applyAlignment="1">
      <alignment/>
    </xf>
    <xf numFmtId="0" fontId="53" fillId="33" borderId="15" xfId="0" applyFont="1" applyFill="1" applyBorder="1" applyAlignment="1">
      <alignment horizontal="left" vertical="top"/>
    </xf>
    <xf numFmtId="0" fontId="53" fillId="33" borderId="15" xfId="0" applyFont="1" applyFill="1" applyBorder="1" applyAlignment="1">
      <alignment horizontal="left" vertical="center" wrapText="1"/>
    </xf>
    <xf numFmtId="0" fontId="53" fillId="33" borderId="15" xfId="0" applyNumberFormat="1" applyFont="1" applyFill="1" applyBorder="1" applyAlignment="1">
      <alignment horizontal="left" vertical="center" wrapText="1"/>
    </xf>
    <xf numFmtId="0" fontId="53" fillId="33" borderId="10" xfId="0" applyFont="1" applyFill="1" applyBorder="1" applyAlignment="1">
      <alignment horizontal="left" vertical="top"/>
    </xf>
    <xf numFmtId="0" fontId="53" fillId="33" borderId="10" xfId="0" applyNumberFormat="1" applyFont="1" applyFill="1" applyBorder="1" applyAlignment="1">
      <alignment horizontal="left" vertical="center" wrapText="1"/>
    </xf>
    <xf numFmtId="0" fontId="53" fillId="33" borderId="10" xfId="55" applyFont="1" applyFill="1" applyBorder="1" applyAlignment="1">
      <alignment horizontal="left" vertical="center" wrapText="1"/>
      <protection/>
    </xf>
    <xf numFmtId="0" fontId="53" fillId="33" borderId="0" xfId="0" applyFont="1" applyFill="1" applyAlignment="1">
      <alignment vertical="center"/>
    </xf>
    <xf numFmtId="0" fontId="53" fillId="33" borderId="0" xfId="0" applyNumberFormat="1" applyFont="1" applyFill="1" applyAlignment="1">
      <alignment vertical="top"/>
    </xf>
    <xf numFmtId="0" fontId="50" fillId="35" borderId="10" xfId="0" applyFont="1" applyFill="1" applyBorder="1" applyAlignment="1">
      <alignment horizontal="center" vertical="center" wrapText="1"/>
    </xf>
    <xf numFmtId="0" fontId="50" fillId="35" borderId="28" xfId="0" applyFont="1" applyFill="1" applyBorder="1" applyAlignment="1">
      <alignment horizontal="center" vertical="center"/>
    </xf>
    <xf numFmtId="0" fontId="50" fillId="35" borderId="29" xfId="0" applyFont="1" applyFill="1" applyBorder="1" applyAlignment="1">
      <alignment horizontal="center" vertical="center"/>
    </xf>
    <xf numFmtId="0" fontId="50" fillId="35" borderId="30" xfId="0" applyFont="1" applyFill="1" applyBorder="1" applyAlignment="1">
      <alignment horizontal="center" vertical="center"/>
    </xf>
    <xf numFmtId="0" fontId="50" fillId="35" borderId="10" xfId="0" applyFont="1" applyFill="1" applyBorder="1" applyAlignment="1">
      <alignment horizontal="center" vertical="center"/>
    </xf>
    <xf numFmtId="0" fontId="50" fillId="35" borderId="0" xfId="0" applyFont="1" applyFill="1" applyBorder="1" applyAlignment="1">
      <alignment horizontal="center" vertical="center"/>
    </xf>
    <xf numFmtId="0" fontId="51" fillId="16" borderId="18" xfId="0" applyFont="1" applyFill="1" applyBorder="1" applyAlignment="1">
      <alignment vertical="center" wrapText="1"/>
    </xf>
    <xf numFmtId="0" fontId="51" fillId="33" borderId="18" xfId="0" applyFont="1" applyFill="1" applyBorder="1" applyAlignment="1" quotePrefix="1">
      <alignment vertical="center" wrapText="1"/>
    </xf>
    <xf numFmtId="0" fontId="51" fillId="33" borderId="10" xfId="55" applyFont="1" applyFill="1" applyBorder="1" applyAlignment="1">
      <alignment horizontal="left" vertical="center" wrapText="1"/>
      <protection/>
    </xf>
    <xf numFmtId="3" fontId="51" fillId="33" borderId="10" xfId="0" applyNumberFormat="1" applyFont="1" applyFill="1" applyBorder="1" applyAlignment="1">
      <alignment horizontal="center" vertical="center" wrapText="1"/>
    </xf>
    <xf numFmtId="0" fontId="51" fillId="33" borderId="10" xfId="0" applyFont="1" applyFill="1" applyBorder="1" applyAlignment="1">
      <alignment horizontal="center" vertical="center" wrapText="1"/>
    </xf>
    <xf numFmtId="3" fontId="51" fillId="33" borderId="10" xfId="0" applyNumberFormat="1" applyFont="1" applyFill="1" applyBorder="1" applyAlignment="1">
      <alignment horizontal="right" vertical="center" wrapText="1"/>
    </xf>
    <xf numFmtId="4" fontId="51" fillId="33" borderId="10" xfId="42" applyNumberFormat="1" applyFont="1" applyFill="1" applyBorder="1" applyAlignment="1">
      <alignment horizontal="right" vertical="center" wrapText="1"/>
    </xf>
    <xf numFmtId="3" fontId="51" fillId="33" borderId="10" xfId="0" applyNumberFormat="1" applyFont="1" applyFill="1" applyBorder="1" applyAlignment="1">
      <alignment vertical="center" wrapText="1"/>
    </xf>
    <xf numFmtId="0" fontId="51" fillId="16" borderId="18" xfId="0" applyFont="1" applyFill="1" applyBorder="1" applyAlignment="1">
      <alignment horizontal="left" vertical="center" wrapText="1"/>
    </xf>
    <xf numFmtId="0" fontId="51" fillId="0" borderId="18" xfId="0" applyFont="1" applyFill="1" applyBorder="1" applyAlignment="1">
      <alignment horizontal="left" vertical="center" wrapText="1"/>
    </xf>
    <xf numFmtId="0" fontId="51" fillId="33" borderId="18" xfId="0" applyFont="1" applyFill="1" applyBorder="1" applyAlignment="1">
      <alignment vertical="top" wrapText="1"/>
    </xf>
    <xf numFmtId="4" fontId="50" fillId="33" borderId="10" xfId="42" applyNumberFormat="1" applyFont="1" applyFill="1" applyBorder="1" applyAlignment="1">
      <alignment horizontal="right" vertical="center" wrapText="1"/>
    </xf>
    <xf numFmtId="0" fontId="51" fillId="16" borderId="18" xfId="0" applyFont="1" applyFill="1" applyBorder="1" applyAlignment="1">
      <alignment vertical="top" wrapText="1"/>
    </xf>
    <xf numFmtId="0" fontId="51" fillId="33" borderId="10" xfId="0" applyFont="1" applyFill="1" applyBorder="1" applyAlignment="1">
      <alignment horizontal="left" vertical="center" wrapText="1"/>
    </xf>
    <xf numFmtId="4" fontId="50" fillId="33" borderId="18" xfId="55" applyNumberFormat="1" applyFont="1" applyFill="1" applyBorder="1" applyAlignment="1">
      <alignment horizontal="right" vertical="center" wrapText="1"/>
      <protection/>
    </xf>
    <xf numFmtId="0" fontId="50" fillId="33" borderId="18" xfId="55" applyFont="1" applyFill="1" applyBorder="1" applyAlignment="1">
      <alignment horizontal="right" vertical="center" wrapText="1"/>
      <protection/>
    </xf>
    <xf numFmtId="0" fontId="50" fillId="33" borderId="10" xfId="55" applyFont="1" applyFill="1" applyBorder="1" applyAlignment="1">
      <alignment horizontal="right" vertical="center" wrapText="1"/>
      <protection/>
    </xf>
    <xf numFmtId="0" fontId="51" fillId="16" borderId="10" xfId="0" applyFont="1" applyFill="1" applyBorder="1" applyAlignment="1">
      <alignment vertical="center" wrapText="1"/>
    </xf>
    <xf numFmtId="0" fontId="51" fillId="33" borderId="10" xfId="55" applyFont="1" applyFill="1" applyBorder="1" applyAlignment="1">
      <alignment horizontal="left" vertical="top" wrapText="1"/>
      <protection/>
    </xf>
    <xf numFmtId="0" fontId="51" fillId="16" borderId="15" xfId="0" applyFont="1" applyFill="1" applyBorder="1" applyAlignment="1">
      <alignment vertical="center" wrapText="1"/>
    </xf>
    <xf numFmtId="0" fontId="51" fillId="0" borderId="0" xfId="55" applyFont="1" applyFill="1" applyBorder="1" applyAlignment="1">
      <alignment horizontal="left" vertical="top" wrapText="1"/>
      <protection/>
    </xf>
    <xf numFmtId="0" fontId="51" fillId="33" borderId="15" xfId="0" applyFont="1" applyFill="1" applyBorder="1" applyAlignment="1">
      <alignment vertical="center" wrapText="1"/>
    </xf>
    <xf numFmtId="4" fontId="50" fillId="33" borderId="10" xfId="55" applyNumberFormat="1" applyFont="1" applyFill="1" applyBorder="1" applyAlignment="1">
      <alignment horizontal="right" vertical="center" wrapText="1"/>
      <protection/>
    </xf>
    <xf numFmtId="0" fontId="51" fillId="16" borderId="10" xfId="0" applyFont="1" applyFill="1" applyBorder="1" applyAlignment="1">
      <alignment/>
    </xf>
    <xf numFmtId="0" fontId="51" fillId="33" borderId="10" xfId="0" applyFont="1" applyFill="1" applyBorder="1" applyAlignment="1">
      <alignment vertical="top" wrapText="1"/>
    </xf>
    <xf numFmtId="0" fontId="51" fillId="33" borderId="18" xfId="0" applyFont="1" applyFill="1" applyBorder="1" applyAlignment="1">
      <alignment vertical="center" wrapText="1"/>
    </xf>
    <xf numFmtId="0" fontId="51" fillId="33" borderId="10" xfId="0" applyFont="1" applyFill="1" applyBorder="1" applyAlignment="1">
      <alignment vertical="center" wrapText="1"/>
    </xf>
    <xf numFmtId="0" fontId="50" fillId="35" borderId="31" xfId="0" applyFont="1" applyFill="1" applyBorder="1" applyAlignment="1">
      <alignment horizontal="right" vertical="center"/>
    </xf>
    <xf numFmtId="0" fontId="50" fillId="35" borderId="31" xfId="0" applyFont="1" applyFill="1" applyBorder="1" applyAlignment="1">
      <alignment horizontal="center" vertical="center"/>
    </xf>
    <xf numFmtId="0" fontId="50" fillId="35" borderId="32" xfId="0" applyFont="1" applyFill="1" applyBorder="1" applyAlignment="1">
      <alignment horizontal="right" vertical="center"/>
    </xf>
    <xf numFmtId="0" fontId="50" fillId="35" borderId="33" xfId="0" applyFont="1" applyFill="1" applyBorder="1" applyAlignment="1">
      <alignment horizontal="center" vertical="center"/>
    </xf>
    <xf numFmtId="0" fontId="50" fillId="35" borderId="32" xfId="0" applyFont="1" applyFill="1" applyBorder="1" applyAlignment="1">
      <alignment horizontal="center" vertical="center"/>
    </xf>
    <xf numFmtId="0" fontId="51" fillId="33" borderId="12" xfId="0" applyFont="1" applyFill="1" applyBorder="1" applyAlignment="1">
      <alignment/>
    </xf>
    <xf numFmtId="0" fontId="50" fillId="33" borderId="10" xfId="0" applyFont="1" applyFill="1" applyBorder="1" applyAlignment="1">
      <alignment vertical="center" wrapText="1"/>
    </xf>
    <xf numFmtId="4" fontId="51" fillId="33" borderId="10" xfId="0" applyNumberFormat="1" applyFont="1" applyFill="1" applyBorder="1" applyAlignment="1">
      <alignment vertical="center"/>
    </xf>
    <xf numFmtId="0" fontId="0" fillId="0" borderId="0" xfId="0" applyFont="1" applyAlignment="1">
      <alignment/>
    </xf>
    <xf numFmtId="0" fontId="50" fillId="36" borderId="17" xfId="0" applyFont="1" applyFill="1" applyBorder="1" applyAlignment="1">
      <alignment horizontal="center" vertical="center" wrapText="1"/>
    </xf>
    <xf numFmtId="0" fontId="50" fillId="36" borderId="34" xfId="0" applyFont="1" applyFill="1" applyBorder="1" applyAlignment="1">
      <alignment horizontal="center" vertical="center" wrapText="1"/>
    </xf>
    <xf numFmtId="4" fontId="51" fillId="0" borderId="35" xfId="0" applyNumberFormat="1" applyFont="1" applyBorder="1" applyAlignment="1">
      <alignment horizontal="center" vertical="center"/>
    </xf>
    <xf numFmtId="0" fontId="0" fillId="0" borderId="0" xfId="0" applyFont="1" applyAlignment="1">
      <alignment vertical="center"/>
    </xf>
    <xf numFmtId="0" fontId="51" fillId="0" borderId="10" xfId="0" applyFont="1" applyFill="1" applyBorder="1" applyAlignment="1">
      <alignment vertical="top" wrapText="1"/>
    </xf>
    <xf numFmtId="0" fontId="51" fillId="0" borderId="15" xfId="0" applyFont="1" applyFill="1" applyBorder="1" applyAlignment="1">
      <alignment vertical="center" wrapText="1"/>
    </xf>
    <xf numFmtId="0" fontId="51" fillId="0" borderId="10" xfId="0" applyFont="1" applyFill="1" applyBorder="1" applyAlignment="1">
      <alignment horizontal="left" vertical="center" wrapText="1"/>
    </xf>
    <xf numFmtId="0" fontId="51" fillId="0" borderId="10" xfId="0" applyFont="1" applyFill="1" applyBorder="1" applyAlignment="1">
      <alignment vertical="center" wrapText="1"/>
    </xf>
    <xf numFmtId="0" fontId="51" fillId="0" borderId="15" xfId="0" applyFont="1" applyFill="1" applyBorder="1" applyAlignment="1">
      <alignment vertical="top" wrapText="1"/>
    </xf>
    <xf numFmtId="0" fontId="56" fillId="0" borderId="0" xfId="0" applyFont="1" applyFill="1" applyBorder="1" applyAlignment="1">
      <alignment horizontal="left"/>
    </xf>
    <xf numFmtId="0" fontId="51" fillId="0" borderId="0" xfId="0" applyFont="1" applyAlignment="1">
      <alignment horizontal="justify"/>
    </xf>
    <xf numFmtId="0" fontId="0" fillId="0" borderId="0" xfId="0" applyFont="1" applyAlignment="1">
      <alignment horizontal="right"/>
    </xf>
    <xf numFmtId="0" fontId="0" fillId="0" borderId="0" xfId="0" applyFont="1" applyAlignment="1">
      <alignment horizontal="left"/>
    </xf>
    <xf numFmtId="4" fontId="51" fillId="11" borderId="17" xfId="0" applyNumberFormat="1" applyFont="1" applyFill="1" applyBorder="1" applyAlignment="1">
      <alignment/>
    </xf>
    <xf numFmtId="4" fontId="51" fillId="11" borderId="34" xfId="0" applyNumberFormat="1" applyFont="1" applyFill="1" applyBorder="1" applyAlignment="1">
      <alignment/>
    </xf>
    <xf numFmtId="0" fontId="51" fillId="10" borderId="10" xfId="0" applyFont="1" applyFill="1" applyBorder="1" applyAlignment="1">
      <alignment/>
    </xf>
    <xf numFmtId="4" fontId="51" fillId="0" borderId="10" xfId="0" applyNumberFormat="1" applyFont="1" applyBorder="1" applyAlignment="1">
      <alignment/>
    </xf>
    <xf numFmtId="4" fontId="51" fillId="0" borderId="13" xfId="0" applyNumberFormat="1" applyFont="1" applyBorder="1" applyAlignment="1">
      <alignment/>
    </xf>
    <xf numFmtId="0" fontId="50" fillId="33" borderId="10" xfId="0" applyFont="1" applyFill="1" applyBorder="1" applyAlignment="1">
      <alignment horizontal="center" vertical="center"/>
    </xf>
    <xf numFmtId="0" fontId="50" fillId="0" borderId="12" xfId="0" applyFont="1" applyBorder="1" applyAlignment="1">
      <alignment horizontal="center" vertical="center" wrapText="1"/>
    </xf>
    <xf numFmtId="0" fontId="50" fillId="0" borderId="10" xfId="0" applyFont="1" applyBorder="1" applyAlignment="1">
      <alignment horizontal="center"/>
    </xf>
    <xf numFmtId="0" fontId="53" fillId="33" borderId="10" xfId="0" applyFont="1" applyFill="1" applyBorder="1" applyAlignment="1">
      <alignment horizontal="left" vertical="center" wrapText="1"/>
    </xf>
    <xf numFmtId="0" fontId="6" fillId="0" borderId="0" xfId="0" applyFont="1" applyAlignment="1">
      <alignment/>
    </xf>
    <xf numFmtId="2" fontId="0" fillId="0" borderId="0" xfId="0" applyNumberFormat="1" applyAlignment="1">
      <alignment/>
    </xf>
    <xf numFmtId="4" fontId="0" fillId="0" borderId="0" xfId="0" applyNumberFormat="1" applyAlignment="1">
      <alignment/>
    </xf>
    <xf numFmtId="0" fontId="55" fillId="0" borderId="0" xfId="0" applyFont="1" applyAlignment="1">
      <alignment/>
    </xf>
    <xf numFmtId="49" fontId="12" fillId="0" borderId="36" xfId="0" applyNumberFormat="1" applyFont="1" applyBorder="1" applyAlignment="1">
      <alignment horizontal="center" vertical="top" wrapText="1"/>
    </xf>
    <xf numFmtId="0" fontId="12" fillId="0" borderId="37" xfId="0" applyFont="1" applyBorder="1" applyAlignment="1">
      <alignment vertical="top" wrapText="1"/>
    </xf>
    <xf numFmtId="2" fontId="12" fillId="0" borderId="36" xfId="0" applyNumberFormat="1" applyFont="1" applyBorder="1" applyAlignment="1">
      <alignment vertical="top" wrapText="1"/>
    </xf>
    <xf numFmtId="9" fontId="5" fillId="0" borderId="36" xfId="0" applyNumberFormat="1" applyFont="1" applyBorder="1" applyAlignment="1" quotePrefix="1">
      <alignment vertical="top" wrapText="1"/>
    </xf>
    <xf numFmtId="10" fontId="5" fillId="0" borderId="36" xfId="0" applyNumberFormat="1" applyFont="1" applyBorder="1" applyAlignment="1" quotePrefix="1">
      <alignment vertical="top" wrapText="1"/>
    </xf>
    <xf numFmtId="49" fontId="12" fillId="0" borderId="37" xfId="0" applyNumberFormat="1" applyFont="1" applyBorder="1" applyAlignment="1">
      <alignment horizontal="center" vertical="top" wrapText="1"/>
    </xf>
    <xf numFmtId="4" fontId="12" fillId="0" borderId="37" xfId="0" applyNumberFormat="1" applyFont="1" applyBorder="1" applyAlignment="1">
      <alignment vertical="top" wrapText="1"/>
    </xf>
    <xf numFmtId="49" fontId="12" fillId="0" borderId="38" xfId="0" applyNumberFormat="1" applyFont="1" applyBorder="1" applyAlignment="1">
      <alignment horizontal="center" vertical="top" wrapText="1"/>
    </xf>
    <xf numFmtId="0" fontId="4" fillId="0" borderId="37" xfId="0" applyFont="1" applyBorder="1" applyAlignment="1">
      <alignment vertical="top" wrapText="1"/>
    </xf>
    <xf numFmtId="4" fontId="4" fillId="0" borderId="39" xfId="0" applyNumberFormat="1" applyFont="1" applyBorder="1" applyAlignment="1">
      <alignment vertical="top" wrapText="1"/>
    </xf>
    <xf numFmtId="0" fontId="12" fillId="0" borderId="36" xfId="0" applyFont="1" applyBorder="1" applyAlignment="1">
      <alignment horizontal="left" vertical="top" wrapText="1"/>
    </xf>
    <xf numFmtId="2" fontId="12" fillId="0" borderId="39" xfId="0" applyNumberFormat="1" applyFont="1" applyBorder="1" applyAlignment="1">
      <alignment vertical="top" wrapText="1"/>
    </xf>
    <xf numFmtId="10" fontId="5" fillId="33" borderId="36" xfId="0" applyNumberFormat="1" applyFont="1" applyFill="1" applyBorder="1" applyAlignment="1" quotePrefix="1">
      <alignment vertical="top" wrapText="1"/>
    </xf>
    <xf numFmtId="2" fontId="12" fillId="0" borderId="40" xfId="0" applyNumberFormat="1" applyFont="1" applyBorder="1" applyAlignment="1">
      <alignment vertical="top" wrapText="1"/>
    </xf>
    <xf numFmtId="49" fontId="12" fillId="0" borderId="41" xfId="0" applyNumberFormat="1" applyFont="1" applyBorder="1" applyAlignment="1">
      <alignment horizontal="center" vertical="top" wrapText="1"/>
    </xf>
    <xf numFmtId="0" fontId="12" fillId="0" borderId="37" xfId="0" applyFont="1" applyBorder="1" applyAlignment="1">
      <alignment horizontal="left" vertical="top" wrapText="1"/>
    </xf>
    <xf numFmtId="2" fontId="12" fillId="0" borderId="42" xfId="0" applyNumberFormat="1" applyFont="1" applyBorder="1" applyAlignment="1">
      <alignment vertical="top" wrapText="1"/>
    </xf>
    <xf numFmtId="49" fontId="12" fillId="0" borderId="0" xfId="0" applyNumberFormat="1" applyFont="1" applyBorder="1" applyAlignment="1">
      <alignment horizontal="center" vertical="top" wrapText="1"/>
    </xf>
    <xf numFmtId="0" fontId="12" fillId="0" borderId="0" xfId="0" applyFont="1" applyBorder="1" applyAlignment="1">
      <alignment horizontal="left" vertical="top" wrapText="1"/>
    </xf>
    <xf numFmtId="2" fontId="12" fillId="0" borderId="0" xfId="0" applyNumberFormat="1" applyFont="1" applyBorder="1" applyAlignment="1">
      <alignment vertical="top" wrapText="1"/>
    </xf>
    <xf numFmtId="10" fontId="5" fillId="0" borderId="0" xfId="0" applyNumberFormat="1" applyFont="1" applyFill="1" applyBorder="1" applyAlignment="1" quotePrefix="1">
      <alignment vertical="top" wrapText="1"/>
    </xf>
    <xf numFmtId="0" fontId="53" fillId="33" borderId="10" xfId="0" applyFont="1" applyFill="1" applyBorder="1" applyAlignment="1">
      <alignment horizontal="left" vertical="center" wrapText="1"/>
    </xf>
    <xf numFmtId="0" fontId="0" fillId="0" borderId="0" xfId="0" applyFill="1" applyAlignment="1">
      <alignment/>
    </xf>
    <xf numFmtId="0" fontId="59" fillId="0" borderId="0" xfId="0" applyFont="1" applyFill="1" applyBorder="1" applyAlignment="1">
      <alignment/>
    </xf>
    <xf numFmtId="0" fontId="6" fillId="0" borderId="0" xfId="0" applyFont="1" applyFill="1" applyBorder="1" applyAlignment="1">
      <alignment/>
    </xf>
    <xf numFmtId="0" fontId="2" fillId="0" borderId="10" xfId="0" applyFont="1" applyFill="1" applyBorder="1" applyAlignment="1">
      <alignment horizontal="center" vertical="center" wrapText="1"/>
    </xf>
    <xf numFmtId="0" fontId="54" fillId="0" borderId="0" xfId="0" applyFont="1" applyFill="1" applyAlignment="1">
      <alignment/>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xf>
    <xf numFmtId="10" fontId="60" fillId="0" borderId="10" xfId="0" applyNumberFormat="1" applyFont="1" applyFill="1" applyBorder="1" applyAlignment="1" quotePrefix="1">
      <alignment vertical="top" wrapText="1"/>
    </xf>
    <xf numFmtId="0" fontId="3" fillId="0" borderId="0" xfId="0" applyFont="1" applyFill="1" applyBorder="1" applyAlignment="1">
      <alignment/>
    </xf>
    <xf numFmtId="10" fontId="60" fillId="0" borderId="10" xfId="0" applyNumberFormat="1" applyFont="1" applyFill="1" applyBorder="1" applyAlignment="1">
      <alignment vertical="top" wrapText="1"/>
    </xf>
    <xf numFmtId="10" fontId="5" fillId="0" borderId="36" xfId="0" applyNumberFormat="1" applyFont="1" applyFill="1" applyBorder="1" applyAlignment="1" quotePrefix="1">
      <alignment vertical="top" wrapText="1"/>
    </xf>
    <xf numFmtId="10" fontId="5" fillId="0" borderId="37" xfId="0" applyNumberFormat="1" applyFont="1" applyFill="1" applyBorder="1" applyAlignment="1" quotePrefix="1">
      <alignment vertical="top" wrapText="1"/>
    </xf>
    <xf numFmtId="0" fontId="53" fillId="33" borderId="10" xfId="0" applyFont="1" applyFill="1" applyBorder="1" applyAlignment="1">
      <alignment horizontal="left" vertical="center" wrapText="1"/>
    </xf>
    <xf numFmtId="0" fontId="53" fillId="33" borderId="10" xfId="0" applyFont="1" applyFill="1" applyBorder="1" applyAlignment="1">
      <alignment horizontal="left" vertical="top" wrapText="1"/>
    </xf>
    <xf numFmtId="0" fontId="53" fillId="33" borderId="10" xfId="0" applyFont="1" applyFill="1" applyBorder="1" applyAlignment="1">
      <alignment horizontal="left" vertical="center" wrapText="1"/>
    </xf>
    <xf numFmtId="0" fontId="53" fillId="33" borderId="10" xfId="0" applyFont="1" applyFill="1" applyBorder="1" applyAlignment="1">
      <alignment horizontal="left" vertical="top"/>
    </xf>
    <xf numFmtId="0" fontId="61" fillId="0" borderId="43" xfId="0" applyFont="1" applyBorder="1" applyAlignment="1">
      <alignment horizontal="center" vertical="top" wrapText="1"/>
    </xf>
    <xf numFmtId="0" fontId="53" fillId="33" borderId="10" xfId="0" applyNumberFormat="1" applyFont="1" applyFill="1" applyBorder="1" applyAlignment="1">
      <alignment horizontal="left" vertical="center" wrapText="1"/>
    </xf>
    <xf numFmtId="0" fontId="55" fillId="0" borderId="0" xfId="0" applyNumberFormat="1" applyFont="1" applyAlignment="1">
      <alignment horizontal="left" wrapText="1"/>
    </xf>
    <xf numFmtId="0" fontId="50" fillId="35" borderId="10" xfId="0" applyFont="1" applyFill="1" applyBorder="1" applyAlignment="1">
      <alignment horizontal="center" vertical="center" wrapText="1"/>
    </xf>
    <xf numFmtId="0" fontId="50" fillId="33" borderId="10" xfId="0" applyFont="1" applyFill="1" applyBorder="1" applyAlignment="1">
      <alignment horizontal="center"/>
    </xf>
    <xf numFmtId="0" fontId="50" fillId="33" borderId="15" xfId="0" applyFont="1" applyFill="1" applyBorder="1" applyAlignment="1">
      <alignment horizontal="center" vertical="center"/>
    </xf>
    <xf numFmtId="0" fontId="50" fillId="33" borderId="26" xfId="0" applyFont="1" applyFill="1" applyBorder="1" applyAlignment="1">
      <alignment horizontal="center" vertical="center"/>
    </xf>
    <xf numFmtId="0" fontId="50" fillId="33" borderId="12" xfId="0" applyFont="1" applyFill="1" applyBorder="1" applyAlignment="1">
      <alignment horizontal="center" vertical="center"/>
    </xf>
    <xf numFmtId="0" fontId="51" fillId="33" borderId="15" xfId="0" applyFont="1" applyFill="1" applyBorder="1" applyAlignment="1">
      <alignment horizontal="center" vertical="top" wrapText="1"/>
    </xf>
    <xf numFmtId="0" fontId="51" fillId="33" borderId="12" xfId="0" applyFont="1" applyFill="1" applyBorder="1" applyAlignment="1">
      <alignment horizontal="center" vertical="top" wrapText="1"/>
    </xf>
    <xf numFmtId="0" fontId="50" fillId="35" borderId="15" xfId="0" applyFont="1" applyFill="1" applyBorder="1" applyAlignment="1">
      <alignment horizontal="center" vertical="center" wrapText="1"/>
    </xf>
    <xf numFmtId="0" fontId="50" fillId="35" borderId="26" xfId="0" applyFont="1" applyFill="1" applyBorder="1" applyAlignment="1">
      <alignment horizontal="center" vertical="center" wrapText="1"/>
    </xf>
    <xf numFmtId="0" fontId="50" fillId="35" borderId="12"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0" xfId="0" applyFont="1" applyFill="1" applyBorder="1" applyAlignment="1">
      <alignment horizontal="center" vertical="center"/>
    </xf>
    <xf numFmtId="0" fontId="50" fillId="33" borderId="18" xfId="0" applyFont="1" applyFill="1" applyBorder="1" applyAlignment="1">
      <alignment horizontal="center" wrapText="1"/>
    </xf>
    <xf numFmtId="0" fontId="50" fillId="33" borderId="21" xfId="0" applyFont="1" applyFill="1" applyBorder="1" applyAlignment="1">
      <alignment horizontal="center" wrapText="1"/>
    </xf>
    <xf numFmtId="0" fontId="50" fillId="33" borderId="22" xfId="0" applyFont="1" applyFill="1" applyBorder="1" applyAlignment="1">
      <alignment horizontal="center" wrapText="1"/>
    </xf>
    <xf numFmtId="0" fontId="8" fillId="0" borderId="0" xfId="0" applyNumberFormat="1" applyFont="1" applyAlignment="1">
      <alignment horizontal="left" vertical="center" wrapText="1"/>
    </xf>
    <xf numFmtId="0" fontId="50" fillId="33" borderId="20" xfId="0" applyFont="1" applyFill="1" applyBorder="1" applyAlignment="1">
      <alignment horizontal="center" vertical="center"/>
    </xf>
    <xf numFmtId="0" fontId="57" fillId="35" borderId="15" xfId="0" applyFont="1" applyFill="1" applyBorder="1" applyAlignment="1">
      <alignment horizontal="center" vertical="center" wrapText="1"/>
    </xf>
    <xf numFmtId="0" fontId="57" fillId="35" borderId="26" xfId="0" applyFont="1" applyFill="1" applyBorder="1" applyAlignment="1">
      <alignment horizontal="center" vertical="center" wrapText="1"/>
    </xf>
    <xf numFmtId="0" fontId="57" fillId="35" borderId="12" xfId="0" applyFont="1" applyFill="1" applyBorder="1" applyAlignment="1">
      <alignment horizontal="center" vertical="center" wrapText="1"/>
    </xf>
    <xf numFmtId="0" fontId="57" fillId="35" borderId="10" xfId="0" applyFont="1" applyFill="1" applyBorder="1" applyAlignment="1">
      <alignment horizontal="center" vertical="center" wrapText="1"/>
    </xf>
    <xf numFmtId="0" fontId="50" fillId="33" borderId="0" xfId="0" applyFont="1" applyFill="1" applyBorder="1" applyAlignment="1">
      <alignment horizontal="center" vertical="center" wrapText="1"/>
    </xf>
    <xf numFmtId="0" fontId="2" fillId="11" borderId="23" xfId="0" applyFont="1" applyFill="1" applyBorder="1" applyAlignment="1">
      <alignment horizontal="center"/>
    </xf>
    <xf numFmtId="0" fontId="2" fillId="11" borderId="24" xfId="0" applyFont="1" applyFill="1" applyBorder="1" applyAlignment="1">
      <alignment horizontal="center"/>
    </xf>
    <xf numFmtId="0" fontId="2" fillId="11" borderId="25" xfId="0" applyFont="1" applyFill="1" applyBorder="1" applyAlignment="1">
      <alignment horizontal="center"/>
    </xf>
    <xf numFmtId="0" fontId="2" fillId="37" borderId="23" xfId="0" applyFont="1" applyFill="1" applyBorder="1" applyAlignment="1">
      <alignment horizontal="center"/>
    </xf>
    <xf numFmtId="0" fontId="2" fillId="37" borderId="24" xfId="0" applyFont="1" applyFill="1" applyBorder="1" applyAlignment="1">
      <alignment horizontal="center"/>
    </xf>
    <xf numFmtId="0" fontId="2" fillId="37" borderId="25" xfId="0" applyFont="1" applyFill="1" applyBorder="1" applyAlignment="1">
      <alignment horizontal="center"/>
    </xf>
    <xf numFmtId="0" fontId="2" fillId="10" borderId="23" xfId="0" applyFont="1" applyFill="1" applyBorder="1" applyAlignment="1">
      <alignment horizontal="center"/>
    </xf>
    <xf numFmtId="0" fontId="2" fillId="10" borderId="24" xfId="0" applyFont="1" applyFill="1" applyBorder="1" applyAlignment="1">
      <alignment horizontal="center"/>
    </xf>
    <xf numFmtId="0" fontId="2" fillId="10" borderId="25" xfId="0" applyFont="1" applyFill="1" applyBorder="1" applyAlignment="1">
      <alignment horizontal="center"/>
    </xf>
    <xf numFmtId="0" fontId="50" fillId="35" borderId="44" xfId="0" applyFont="1" applyFill="1" applyBorder="1" applyAlignment="1">
      <alignment horizontal="center" vertical="center"/>
    </xf>
    <xf numFmtId="0" fontId="50" fillId="35" borderId="45" xfId="0" applyFont="1" applyFill="1" applyBorder="1" applyAlignment="1">
      <alignment horizontal="center" vertical="center"/>
    </xf>
    <xf numFmtId="0" fontId="50" fillId="35" borderId="31" xfId="0" applyFont="1" applyFill="1" applyBorder="1" applyAlignment="1">
      <alignment horizontal="center" vertical="center"/>
    </xf>
    <xf numFmtId="0" fontId="50" fillId="35" borderId="32" xfId="0" applyFont="1" applyFill="1" applyBorder="1" applyAlignment="1">
      <alignment horizontal="center" vertical="center"/>
    </xf>
    <xf numFmtId="0" fontId="50" fillId="35" borderId="31" xfId="0" applyFont="1" applyFill="1" applyBorder="1" applyAlignment="1">
      <alignment horizontal="right" vertical="center"/>
    </xf>
    <xf numFmtId="0" fontId="50" fillId="35" borderId="32" xfId="0" applyFont="1" applyFill="1" applyBorder="1" applyAlignment="1">
      <alignment horizontal="right" vertical="center"/>
    </xf>
    <xf numFmtId="0" fontId="51" fillId="33" borderId="18" xfId="0" applyFont="1" applyFill="1" applyBorder="1" applyAlignment="1">
      <alignment horizontal="center" wrapText="1"/>
    </xf>
    <xf numFmtId="0" fontId="51" fillId="33" borderId="21" xfId="0" applyFont="1" applyFill="1" applyBorder="1" applyAlignment="1">
      <alignment horizontal="center" wrapText="1"/>
    </xf>
    <xf numFmtId="0" fontId="51" fillId="33" borderId="22" xfId="0" applyFont="1" applyFill="1" applyBorder="1" applyAlignment="1">
      <alignment horizontal="center" wrapText="1"/>
    </xf>
    <xf numFmtId="0" fontId="50" fillId="35" borderId="33" xfId="0" applyFont="1" applyFill="1" applyBorder="1" applyAlignment="1">
      <alignment horizontal="center" vertical="center"/>
    </xf>
    <xf numFmtId="0" fontId="51" fillId="33" borderId="18" xfId="0" applyFont="1" applyFill="1" applyBorder="1" applyAlignment="1">
      <alignment horizontal="left" vertical="center" wrapText="1"/>
    </xf>
    <xf numFmtId="0" fontId="51" fillId="33" borderId="21" xfId="0" applyFont="1" applyFill="1" applyBorder="1" applyAlignment="1">
      <alignment horizontal="left" vertical="center" wrapText="1"/>
    </xf>
    <xf numFmtId="0" fontId="51" fillId="33" borderId="22" xfId="0" applyFont="1" applyFill="1" applyBorder="1" applyAlignment="1">
      <alignment horizontal="left" vertical="center" wrapText="1"/>
    </xf>
    <xf numFmtId="0" fontId="50" fillId="35" borderId="31" xfId="0" applyFont="1" applyFill="1" applyBorder="1" applyAlignment="1">
      <alignment horizontal="center" vertical="center" wrapText="1"/>
    </xf>
    <xf numFmtId="0" fontId="50" fillId="35" borderId="32" xfId="0" applyFont="1" applyFill="1" applyBorder="1" applyAlignment="1">
      <alignment horizontal="center" vertical="center" wrapText="1"/>
    </xf>
    <xf numFmtId="0" fontId="51" fillId="0" borderId="15" xfId="0" applyFont="1" applyBorder="1" applyAlignment="1">
      <alignment horizontal="center"/>
    </xf>
    <xf numFmtId="0" fontId="51" fillId="0" borderId="12" xfId="0" applyFont="1" applyBorder="1" applyAlignment="1">
      <alignment horizontal="center"/>
    </xf>
    <xf numFmtId="0" fontId="51" fillId="0" borderId="46" xfId="0" applyFont="1" applyBorder="1" applyAlignment="1">
      <alignment horizontal="center" vertical="center"/>
    </xf>
    <xf numFmtId="0" fontId="51" fillId="0" borderId="27" xfId="0" applyFont="1" applyBorder="1" applyAlignment="1">
      <alignment horizontal="center" vertical="center"/>
    </xf>
    <xf numFmtId="0" fontId="51" fillId="0" borderId="47" xfId="0" applyFont="1" applyBorder="1" applyAlignment="1">
      <alignment horizontal="center" vertical="center"/>
    </xf>
    <xf numFmtId="0" fontId="50" fillId="36" borderId="48" xfId="0" applyFont="1" applyFill="1" applyBorder="1" applyAlignment="1">
      <alignment vertical="center" wrapText="1"/>
    </xf>
    <xf numFmtId="0" fontId="50" fillId="36" borderId="49" xfId="0" applyFont="1" applyFill="1" applyBorder="1" applyAlignment="1">
      <alignment vertical="center" wrapText="1"/>
    </xf>
    <xf numFmtId="0" fontId="50" fillId="36" borderId="50" xfId="0" applyFont="1" applyFill="1" applyBorder="1" applyAlignment="1">
      <alignment vertical="center" wrapText="1"/>
    </xf>
    <xf numFmtId="0" fontId="50" fillId="36" borderId="51" xfId="0" applyFont="1" applyFill="1" applyBorder="1" applyAlignment="1">
      <alignment vertical="center" wrapText="1"/>
    </xf>
    <xf numFmtId="0" fontId="50" fillId="36" borderId="52" xfId="0" applyFont="1" applyFill="1" applyBorder="1" applyAlignment="1">
      <alignment horizontal="center" vertical="center"/>
    </xf>
    <xf numFmtId="0" fontId="50" fillId="36" borderId="53" xfId="0" applyFont="1" applyFill="1" applyBorder="1" applyAlignment="1">
      <alignment horizontal="center" vertical="center"/>
    </xf>
    <xf numFmtId="0" fontId="50" fillId="36" borderId="54" xfId="0" applyFont="1" applyFill="1" applyBorder="1" applyAlignment="1">
      <alignment vertical="center" wrapText="1"/>
    </xf>
    <xf numFmtId="0" fontId="50" fillId="36" borderId="55" xfId="0" applyFont="1" applyFill="1" applyBorder="1" applyAlignment="1">
      <alignment vertical="center" wrapText="1"/>
    </xf>
    <xf numFmtId="0" fontId="51" fillId="0" borderId="16" xfId="0" applyFont="1" applyBorder="1" applyAlignment="1">
      <alignment horizontal="center"/>
    </xf>
    <xf numFmtId="0" fontId="51" fillId="0" borderId="35" xfId="0" applyFont="1" applyBorder="1" applyAlignment="1">
      <alignment horizontal="center"/>
    </xf>
    <xf numFmtId="0" fontId="51" fillId="0" borderId="15" xfId="0" applyFont="1" applyFill="1" applyBorder="1" applyAlignment="1">
      <alignment horizontal="left" wrapText="1"/>
    </xf>
    <xf numFmtId="0" fontId="51" fillId="0" borderId="12" xfId="0" applyFont="1" applyFill="1" applyBorder="1" applyAlignment="1">
      <alignment horizontal="left" wrapText="1"/>
    </xf>
    <xf numFmtId="0" fontId="50" fillId="33" borderId="56" xfId="0" applyFont="1" applyFill="1" applyBorder="1" applyAlignment="1">
      <alignment horizontal="left" vertical="center" wrapText="1"/>
    </xf>
    <xf numFmtId="0" fontId="50" fillId="33" borderId="19" xfId="0" applyFont="1" applyFill="1" applyBorder="1" applyAlignment="1">
      <alignment horizontal="left" vertical="center" wrapText="1"/>
    </xf>
    <xf numFmtId="0" fontId="51" fillId="0" borderId="15" xfId="0" applyFont="1" applyFill="1" applyBorder="1" applyAlignment="1">
      <alignment horizontal="center" vertical="center" wrapText="1"/>
    </xf>
    <xf numFmtId="0" fontId="51" fillId="0" borderId="26"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5"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4" xfId="0" applyFont="1" applyBorder="1" applyAlignment="1">
      <alignment horizontal="center" vertical="center"/>
    </xf>
    <xf numFmtId="0" fontId="55" fillId="0" borderId="0" xfId="0" applyNumberFormat="1" applyFont="1" applyAlignment="1">
      <alignment horizontal="left" vertical="center" wrapText="1"/>
    </xf>
    <xf numFmtId="0" fontId="55" fillId="0" borderId="0" xfId="0" applyFont="1" applyAlignment="1">
      <alignment horizontal="center" wrapText="1"/>
    </xf>
    <xf numFmtId="0" fontId="50" fillId="33" borderId="57" xfId="0" applyFont="1" applyFill="1" applyBorder="1" applyAlignment="1">
      <alignment horizontal="center" vertical="center"/>
    </xf>
    <xf numFmtId="0" fontId="50" fillId="33" borderId="58" xfId="0" applyFont="1" applyFill="1" applyBorder="1" applyAlignment="1">
      <alignment horizontal="center" vertical="center"/>
    </xf>
    <xf numFmtId="0" fontId="51" fillId="0" borderId="14" xfId="0" applyFont="1" applyBorder="1" applyAlignment="1">
      <alignment horizontal="right" vertical="center"/>
    </xf>
    <xf numFmtId="0" fontId="50" fillId="11" borderId="51" xfId="0" applyFont="1" applyFill="1" applyBorder="1" applyAlignment="1">
      <alignment horizontal="center" wrapText="1"/>
    </xf>
    <xf numFmtId="0" fontId="51" fillId="11" borderId="17" xfId="0" applyFont="1" applyFill="1" applyBorder="1" applyAlignment="1">
      <alignment wrapText="1"/>
    </xf>
    <xf numFmtId="0" fontId="50" fillId="0" borderId="15" xfId="0" applyNumberFormat="1" applyFont="1" applyBorder="1" applyAlignment="1">
      <alignment horizontal="center" vertical="center" wrapText="1"/>
    </xf>
    <xf numFmtId="0" fontId="50" fillId="0" borderId="12" xfId="0" applyFont="1" applyBorder="1" applyAlignment="1">
      <alignment vertical="center" wrapText="1"/>
    </xf>
    <xf numFmtId="0" fontId="55" fillId="0" borderId="0" xfId="0" applyFont="1" applyAlignment="1">
      <alignment horizontal="left" vertical="center" wrapText="1"/>
    </xf>
    <xf numFmtId="0" fontId="3" fillId="0" borderId="5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xdr:col>
      <xdr:colOff>9525</xdr:colOff>
      <xdr:row>2</xdr:row>
      <xdr:rowOff>9525</xdr:rowOff>
    </xdr:to>
    <xdr:pic>
      <xdr:nvPicPr>
        <xdr:cNvPr id="1" name="tab6Form:datatable:0:j_idt381" descr="http://7.6.4.214/backOffice/faces/javax.faces.resource/spacer/dot_clear.gif?ln=primefaces&amp;v=5.3"/>
        <xdr:cNvPicPr preferRelativeResize="1">
          <a:picLocks noChangeAspect="1"/>
        </xdr:cNvPicPr>
      </xdr:nvPicPr>
      <xdr:blipFill>
        <a:blip r:embed="rId1"/>
        <a:stretch>
          <a:fillRect/>
        </a:stretch>
      </xdr:blipFill>
      <xdr:spPr>
        <a:xfrm>
          <a:off x="352425" y="752475"/>
          <a:ext cx="9525" cy="9525"/>
        </a:xfrm>
        <a:prstGeom prst="rect">
          <a:avLst/>
        </a:prstGeom>
        <a:noFill/>
        <a:ln w="9525" cmpd="sng">
          <a:noFill/>
        </a:ln>
      </xdr:spPr>
    </xdr:pic>
    <xdr:clientData/>
  </xdr:twoCellAnchor>
  <xdr:twoCellAnchor editAs="oneCell">
    <xdr:from>
      <xdr:col>1</xdr:col>
      <xdr:colOff>0</xdr:colOff>
      <xdr:row>4</xdr:row>
      <xdr:rowOff>0</xdr:rowOff>
    </xdr:from>
    <xdr:to>
      <xdr:col>1</xdr:col>
      <xdr:colOff>9525</xdr:colOff>
      <xdr:row>4</xdr:row>
      <xdr:rowOff>9525</xdr:rowOff>
    </xdr:to>
    <xdr:pic>
      <xdr:nvPicPr>
        <xdr:cNvPr id="2" name="tab6Form:datatable:2:j_idt381" descr="http://7.6.4.214/backOffice/faces/javax.faces.resource/spacer/dot_clear.gif?ln=primefaces&amp;v=5.3"/>
        <xdr:cNvPicPr preferRelativeResize="1">
          <a:picLocks noChangeAspect="1"/>
        </xdr:cNvPicPr>
      </xdr:nvPicPr>
      <xdr:blipFill>
        <a:blip r:embed="rId1"/>
        <a:stretch>
          <a:fillRect/>
        </a:stretch>
      </xdr:blipFill>
      <xdr:spPr>
        <a:xfrm>
          <a:off x="352425" y="1943100"/>
          <a:ext cx="9525" cy="9525"/>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9525</xdr:rowOff>
    </xdr:to>
    <xdr:pic>
      <xdr:nvPicPr>
        <xdr:cNvPr id="3" name="tab6Form:datatable:4:j_idt381" descr="http://7.6.4.214/backOffice/faces/javax.faces.resource/spacer/dot_clear.gif?ln=primefaces&amp;v=5.3"/>
        <xdr:cNvPicPr preferRelativeResize="1">
          <a:picLocks noChangeAspect="1"/>
        </xdr:cNvPicPr>
      </xdr:nvPicPr>
      <xdr:blipFill>
        <a:blip r:embed="rId1"/>
        <a:stretch>
          <a:fillRect/>
        </a:stretch>
      </xdr:blipFill>
      <xdr:spPr>
        <a:xfrm>
          <a:off x="352425" y="3248025"/>
          <a:ext cx="9525" cy="9525"/>
        </a:xfrm>
        <a:prstGeom prst="rect">
          <a:avLst/>
        </a:prstGeom>
        <a:noFill/>
        <a:ln w="9525" cmpd="sng">
          <a:noFill/>
        </a:ln>
      </xdr:spPr>
    </xdr:pic>
    <xdr:clientData/>
  </xdr:twoCellAnchor>
  <xdr:twoCellAnchor editAs="oneCell">
    <xdr:from>
      <xdr:col>1</xdr:col>
      <xdr:colOff>0</xdr:colOff>
      <xdr:row>6</xdr:row>
      <xdr:rowOff>0</xdr:rowOff>
    </xdr:from>
    <xdr:to>
      <xdr:col>1</xdr:col>
      <xdr:colOff>9525</xdr:colOff>
      <xdr:row>6</xdr:row>
      <xdr:rowOff>19050</xdr:rowOff>
    </xdr:to>
    <xdr:pic>
      <xdr:nvPicPr>
        <xdr:cNvPr id="4" name="tab6Form:datatable:5:j_idt381" descr="http://7.6.4.214/backOffice/faces/javax.faces.resource/spacer/dot_clear.gif?ln=primefaces&amp;v=5.3"/>
        <xdr:cNvPicPr preferRelativeResize="1">
          <a:picLocks noChangeAspect="1"/>
        </xdr:cNvPicPr>
      </xdr:nvPicPr>
      <xdr:blipFill>
        <a:blip r:embed="rId1"/>
        <a:stretch>
          <a:fillRect/>
        </a:stretch>
      </xdr:blipFill>
      <xdr:spPr>
        <a:xfrm>
          <a:off x="352425" y="5334000"/>
          <a:ext cx="9525" cy="19050"/>
        </a:xfrm>
        <a:prstGeom prst="rect">
          <a:avLst/>
        </a:prstGeom>
        <a:noFill/>
        <a:ln w="9525" cmpd="sng">
          <a:noFill/>
        </a:ln>
      </xdr:spPr>
    </xdr:pic>
    <xdr:clientData/>
  </xdr:twoCellAnchor>
  <xdr:twoCellAnchor editAs="oneCell">
    <xdr:from>
      <xdr:col>1</xdr:col>
      <xdr:colOff>0</xdr:colOff>
      <xdr:row>11</xdr:row>
      <xdr:rowOff>0</xdr:rowOff>
    </xdr:from>
    <xdr:to>
      <xdr:col>1</xdr:col>
      <xdr:colOff>9525</xdr:colOff>
      <xdr:row>11</xdr:row>
      <xdr:rowOff>19050</xdr:rowOff>
    </xdr:to>
    <xdr:pic>
      <xdr:nvPicPr>
        <xdr:cNvPr id="5" name="tab6Form:datatable:7:j_idt381" descr="http://7.6.4.214/backOffice/faces/javax.faces.resource/spacer/dot_clear.gif?ln=primefaces&amp;v=5.3"/>
        <xdr:cNvPicPr preferRelativeResize="1">
          <a:picLocks noChangeAspect="1"/>
        </xdr:cNvPicPr>
      </xdr:nvPicPr>
      <xdr:blipFill>
        <a:blip r:embed="rId1"/>
        <a:stretch>
          <a:fillRect/>
        </a:stretch>
      </xdr:blipFill>
      <xdr:spPr>
        <a:xfrm>
          <a:off x="352425" y="16764000"/>
          <a:ext cx="9525" cy="19050"/>
        </a:xfrm>
        <a:prstGeom prst="rect">
          <a:avLst/>
        </a:prstGeom>
        <a:noFill/>
        <a:ln w="9525" cmpd="sng">
          <a:noFill/>
        </a:ln>
      </xdr:spPr>
    </xdr:pic>
    <xdr:clientData/>
  </xdr:twoCellAnchor>
  <xdr:twoCellAnchor editAs="oneCell">
    <xdr:from>
      <xdr:col>1</xdr:col>
      <xdr:colOff>0</xdr:colOff>
      <xdr:row>12</xdr:row>
      <xdr:rowOff>0</xdr:rowOff>
    </xdr:from>
    <xdr:to>
      <xdr:col>1</xdr:col>
      <xdr:colOff>9525</xdr:colOff>
      <xdr:row>12</xdr:row>
      <xdr:rowOff>9525</xdr:rowOff>
    </xdr:to>
    <xdr:pic>
      <xdr:nvPicPr>
        <xdr:cNvPr id="6" name="tab6Form:datatable:8:j_idt381" descr="http://7.6.4.214/backOffice/faces/javax.faces.resource/spacer/dot_clear.gif?ln=primefaces&amp;v=5.3"/>
        <xdr:cNvPicPr preferRelativeResize="1">
          <a:picLocks noChangeAspect="1"/>
        </xdr:cNvPicPr>
      </xdr:nvPicPr>
      <xdr:blipFill>
        <a:blip r:embed="rId1"/>
        <a:stretch>
          <a:fillRect/>
        </a:stretch>
      </xdr:blipFill>
      <xdr:spPr>
        <a:xfrm>
          <a:off x="352425" y="2120265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7" name="tab6Form:datatable:9:j_idt381" descr="http://7.6.4.214/backOffice/faces/javax.faces.resource/spacer/dot_clear.gif?ln=primefaces&amp;v=5.3"/>
        <xdr:cNvPicPr preferRelativeResize="1">
          <a:picLocks noChangeAspect="1"/>
        </xdr:cNvPicPr>
      </xdr:nvPicPr>
      <xdr:blipFill>
        <a:blip r:embed="rId1"/>
        <a:stretch>
          <a:fillRect/>
        </a:stretch>
      </xdr:blipFill>
      <xdr:spPr>
        <a:xfrm>
          <a:off x="352425" y="23507700"/>
          <a:ext cx="9525" cy="9525"/>
        </a:xfrm>
        <a:prstGeom prst="rect">
          <a:avLst/>
        </a:prstGeom>
        <a:noFill/>
        <a:ln w="9525" cmpd="sng">
          <a:noFill/>
        </a:ln>
      </xdr:spPr>
    </xdr:pic>
    <xdr:clientData/>
  </xdr:twoCellAnchor>
  <xdr:twoCellAnchor editAs="oneCell">
    <xdr:from>
      <xdr:col>1</xdr:col>
      <xdr:colOff>0</xdr:colOff>
      <xdr:row>14</xdr:row>
      <xdr:rowOff>0</xdr:rowOff>
    </xdr:from>
    <xdr:to>
      <xdr:col>1</xdr:col>
      <xdr:colOff>9525</xdr:colOff>
      <xdr:row>14</xdr:row>
      <xdr:rowOff>9525</xdr:rowOff>
    </xdr:to>
    <xdr:pic>
      <xdr:nvPicPr>
        <xdr:cNvPr id="8" name="tab6Form:datatable:10:j_idt381" descr="http://7.6.4.214/backOffice/faces/javax.faces.resource/spacer/dot_clear.gif?ln=primefaces&amp;v=5.3"/>
        <xdr:cNvPicPr preferRelativeResize="1">
          <a:picLocks noChangeAspect="1"/>
        </xdr:cNvPicPr>
      </xdr:nvPicPr>
      <xdr:blipFill>
        <a:blip r:embed="rId1"/>
        <a:stretch>
          <a:fillRect/>
        </a:stretch>
      </xdr:blipFill>
      <xdr:spPr>
        <a:xfrm>
          <a:off x="352425" y="24031575"/>
          <a:ext cx="9525" cy="9525"/>
        </a:xfrm>
        <a:prstGeom prst="rect">
          <a:avLst/>
        </a:prstGeom>
        <a:noFill/>
        <a:ln w="9525" cmpd="sng">
          <a:noFill/>
        </a:ln>
      </xdr:spPr>
    </xdr:pic>
    <xdr:clientData/>
  </xdr:twoCellAnchor>
  <xdr:twoCellAnchor editAs="oneCell">
    <xdr:from>
      <xdr:col>1</xdr:col>
      <xdr:colOff>0</xdr:colOff>
      <xdr:row>16</xdr:row>
      <xdr:rowOff>0</xdr:rowOff>
    </xdr:from>
    <xdr:to>
      <xdr:col>1</xdr:col>
      <xdr:colOff>9525</xdr:colOff>
      <xdr:row>16</xdr:row>
      <xdr:rowOff>9525</xdr:rowOff>
    </xdr:to>
    <xdr:pic>
      <xdr:nvPicPr>
        <xdr:cNvPr id="9" name="tab6Form:datatable:12:j_idt381" descr="http://7.6.4.214/backOffice/faces/javax.faces.resource/spacer/dot_clear.gif?ln=primefaces&amp;v=5.3"/>
        <xdr:cNvPicPr preferRelativeResize="1">
          <a:picLocks noChangeAspect="1"/>
        </xdr:cNvPicPr>
      </xdr:nvPicPr>
      <xdr:blipFill>
        <a:blip r:embed="rId1"/>
        <a:stretch>
          <a:fillRect/>
        </a:stretch>
      </xdr:blipFill>
      <xdr:spPr>
        <a:xfrm>
          <a:off x="352425" y="25707975"/>
          <a:ext cx="9525" cy="9525"/>
        </a:xfrm>
        <a:prstGeom prst="rect">
          <a:avLst/>
        </a:prstGeom>
        <a:noFill/>
        <a:ln w="9525" cmpd="sng">
          <a:noFill/>
        </a:ln>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0"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352425" y="29632275"/>
          <a:ext cx="9525" cy="9525"/>
        </a:xfrm>
        <a:prstGeom prst="rect">
          <a:avLst/>
        </a:prstGeom>
        <a:noFill/>
        <a:ln w="9525" cmpd="sng">
          <a:noFill/>
        </a:ln>
      </xdr:spPr>
    </xdr:pic>
    <xdr:clientData/>
  </xdr:twoCellAnchor>
  <xdr:twoCellAnchor editAs="oneCell">
    <xdr:from>
      <xdr:col>1</xdr:col>
      <xdr:colOff>0</xdr:colOff>
      <xdr:row>19</xdr:row>
      <xdr:rowOff>0</xdr:rowOff>
    </xdr:from>
    <xdr:to>
      <xdr:col>1</xdr:col>
      <xdr:colOff>9525</xdr:colOff>
      <xdr:row>19</xdr:row>
      <xdr:rowOff>9525</xdr:rowOff>
    </xdr:to>
    <xdr:pic>
      <xdr:nvPicPr>
        <xdr:cNvPr id="11" name="tab6Form:datatable:15:j_idt381" descr="http://7.6.4.214/backOffice/faces/javax.faces.resource/spacer/dot_clear.gif?ln=primefaces&amp;v=5.3"/>
        <xdr:cNvPicPr preferRelativeResize="1">
          <a:picLocks noChangeAspect="1"/>
        </xdr:cNvPicPr>
      </xdr:nvPicPr>
      <xdr:blipFill>
        <a:blip r:embed="rId1"/>
        <a:stretch>
          <a:fillRect/>
        </a:stretch>
      </xdr:blipFill>
      <xdr:spPr>
        <a:xfrm>
          <a:off x="352425" y="31156275"/>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9525</xdr:colOff>
      <xdr:row>13</xdr:row>
      <xdr:rowOff>0</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543050" y="4743450"/>
          <a:ext cx="9525" cy="0"/>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0</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543050" y="4743450"/>
          <a:ext cx="95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16</xdr:row>
      <xdr:rowOff>0</xdr:rowOff>
    </xdr:from>
    <xdr:to>
      <xdr:col>1</xdr:col>
      <xdr:colOff>9525</xdr:colOff>
      <xdr:row>16</xdr:row>
      <xdr:rowOff>9525</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752600" y="5867400"/>
          <a:ext cx="9525" cy="9525"/>
        </a:xfrm>
        <a:prstGeom prst="rect">
          <a:avLst/>
        </a:prstGeom>
        <a:noFill/>
        <a:ln w="9525" cmpd="sng">
          <a:noFill/>
        </a:ln>
      </xdr:spPr>
    </xdr:pic>
    <xdr:clientData/>
  </xdr:twoCellAnchor>
  <xdr:twoCellAnchor editAs="oneCell">
    <xdr:from>
      <xdr:col>1</xdr:col>
      <xdr:colOff>0</xdr:colOff>
      <xdr:row>16</xdr:row>
      <xdr:rowOff>0</xdr:rowOff>
    </xdr:from>
    <xdr:to>
      <xdr:col>1</xdr:col>
      <xdr:colOff>9525</xdr:colOff>
      <xdr:row>16</xdr:row>
      <xdr:rowOff>9525</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752600" y="586740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9525</xdr:colOff>
      <xdr:row>13</xdr:row>
      <xdr:rowOff>9525</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543050" y="493395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543050" y="4933950"/>
          <a:ext cx="9525" cy="9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9525</xdr:colOff>
      <xdr:row>13</xdr:row>
      <xdr:rowOff>9525</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1960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1960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3"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1960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4"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1960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5"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1960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6"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19600"/>
          <a:ext cx="9525" cy="9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9525</xdr:colOff>
      <xdr:row>13</xdr:row>
      <xdr:rowOff>9525</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6722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6722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3"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6722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4"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6722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5"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6722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6"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67225"/>
          <a:ext cx="9525" cy="9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0</xdr:rowOff>
    </xdr:from>
    <xdr:to>
      <xdr:col>1</xdr:col>
      <xdr:colOff>9525</xdr:colOff>
      <xdr:row>6</xdr:row>
      <xdr:rowOff>0</xdr:rowOff>
    </xdr:to>
    <xdr:pic>
      <xdr:nvPicPr>
        <xdr:cNvPr id="1" name="tab6Form:datatable:0:j_idt381" descr="http://7.6.4.214/backOffice/faces/javax.faces.resource/spacer/dot_clear.gif?ln=primefaces&amp;v=5.3"/>
        <xdr:cNvPicPr preferRelativeResize="1">
          <a:picLocks noChangeAspect="1"/>
        </xdr:cNvPicPr>
      </xdr:nvPicPr>
      <xdr:blipFill>
        <a:blip r:embed="rId1"/>
        <a:stretch>
          <a:fillRect/>
        </a:stretch>
      </xdr:blipFill>
      <xdr:spPr>
        <a:xfrm>
          <a:off x="323850" y="1847850"/>
          <a:ext cx="9525" cy="0"/>
        </a:xfrm>
        <a:prstGeom prst="rect">
          <a:avLst/>
        </a:prstGeom>
        <a:noFill/>
        <a:ln w="9525" cmpd="sng">
          <a:noFill/>
        </a:ln>
      </xdr:spPr>
    </xdr:pic>
    <xdr:clientData/>
  </xdr:twoCellAnchor>
  <xdr:twoCellAnchor editAs="oneCell">
    <xdr:from>
      <xdr:col>1</xdr:col>
      <xdr:colOff>0</xdr:colOff>
      <xdr:row>8</xdr:row>
      <xdr:rowOff>0</xdr:rowOff>
    </xdr:from>
    <xdr:to>
      <xdr:col>1</xdr:col>
      <xdr:colOff>9525</xdr:colOff>
      <xdr:row>8</xdr:row>
      <xdr:rowOff>9525</xdr:rowOff>
    </xdr:to>
    <xdr:pic>
      <xdr:nvPicPr>
        <xdr:cNvPr id="2" name="tab6Form:datatable:2:j_idt381" descr="http://7.6.4.214/backOffice/faces/javax.faces.resource/spacer/dot_clear.gif?ln=primefaces&amp;v=5.3"/>
        <xdr:cNvPicPr preferRelativeResize="1">
          <a:picLocks noChangeAspect="1"/>
        </xdr:cNvPicPr>
      </xdr:nvPicPr>
      <xdr:blipFill>
        <a:blip r:embed="rId1"/>
        <a:stretch>
          <a:fillRect/>
        </a:stretch>
      </xdr:blipFill>
      <xdr:spPr>
        <a:xfrm>
          <a:off x="323850" y="2238375"/>
          <a:ext cx="9525" cy="9525"/>
        </a:xfrm>
        <a:prstGeom prst="rect">
          <a:avLst/>
        </a:prstGeom>
        <a:noFill/>
        <a:ln w="9525" cmpd="sng">
          <a:noFill/>
        </a:ln>
      </xdr:spPr>
    </xdr:pic>
    <xdr:clientData/>
  </xdr:twoCellAnchor>
  <xdr:twoCellAnchor editAs="oneCell">
    <xdr:from>
      <xdr:col>1</xdr:col>
      <xdr:colOff>0</xdr:colOff>
      <xdr:row>9</xdr:row>
      <xdr:rowOff>0</xdr:rowOff>
    </xdr:from>
    <xdr:to>
      <xdr:col>1</xdr:col>
      <xdr:colOff>9525</xdr:colOff>
      <xdr:row>9</xdr:row>
      <xdr:rowOff>9525</xdr:rowOff>
    </xdr:to>
    <xdr:pic>
      <xdr:nvPicPr>
        <xdr:cNvPr id="3" name="tab6Form:datatable:4:j_idt381" descr="http://7.6.4.214/backOffice/faces/javax.faces.resource/spacer/dot_clear.gif?ln=primefaces&amp;v=5.3"/>
        <xdr:cNvPicPr preferRelativeResize="1">
          <a:picLocks noChangeAspect="1"/>
        </xdr:cNvPicPr>
      </xdr:nvPicPr>
      <xdr:blipFill>
        <a:blip r:embed="rId1"/>
        <a:stretch>
          <a:fillRect/>
        </a:stretch>
      </xdr:blipFill>
      <xdr:spPr>
        <a:xfrm>
          <a:off x="323850" y="2809875"/>
          <a:ext cx="9525" cy="9525"/>
        </a:xfrm>
        <a:prstGeom prst="rect">
          <a:avLst/>
        </a:prstGeom>
        <a:noFill/>
        <a:ln w="9525" cmpd="sng">
          <a:noFill/>
        </a:ln>
      </xdr:spPr>
    </xdr:pic>
    <xdr:clientData/>
  </xdr:twoCellAnchor>
  <xdr:twoCellAnchor editAs="oneCell">
    <xdr:from>
      <xdr:col>1</xdr:col>
      <xdr:colOff>0</xdr:colOff>
      <xdr:row>10</xdr:row>
      <xdr:rowOff>0</xdr:rowOff>
    </xdr:from>
    <xdr:to>
      <xdr:col>1</xdr:col>
      <xdr:colOff>9525</xdr:colOff>
      <xdr:row>10</xdr:row>
      <xdr:rowOff>9525</xdr:rowOff>
    </xdr:to>
    <xdr:pic>
      <xdr:nvPicPr>
        <xdr:cNvPr id="4" name="tab6Form:datatable:5:j_idt381" descr="http://7.6.4.214/backOffice/faces/javax.faces.resource/spacer/dot_clear.gif?ln=primefaces&amp;v=5.3"/>
        <xdr:cNvPicPr preferRelativeResize="1">
          <a:picLocks noChangeAspect="1"/>
        </xdr:cNvPicPr>
      </xdr:nvPicPr>
      <xdr:blipFill>
        <a:blip r:embed="rId1"/>
        <a:stretch>
          <a:fillRect/>
        </a:stretch>
      </xdr:blipFill>
      <xdr:spPr>
        <a:xfrm>
          <a:off x="323850" y="3790950"/>
          <a:ext cx="9525" cy="9525"/>
        </a:xfrm>
        <a:prstGeom prst="rect">
          <a:avLst/>
        </a:prstGeom>
        <a:noFill/>
        <a:ln w="9525" cmpd="sng">
          <a:noFill/>
        </a:ln>
      </xdr:spPr>
    </xdr:pic>
    <xdr:clientData/>
  </xdr:twoCellAnchor>
  <xdr:twoCellAnchor editAs="oneCell">
    <xdr:from>
      <xdr:col>1</xdr:col>
      <xdr:colOff>0</xdr:colOff>
      <xdr:row>16</xdr:row>
      <xdr:rowOff>0</xdr:rowOff>
    </xdr:from>
    <xdr:to>
      <xdr:col>1</xdr:col>
      <xdr:colOff>9525</xdr:colOff>
      <xdr:row>16</xdr:row>
      <xdr:rowOff>19050</xdr:rowOff>
    </xdr:to>
    <xdr:pic>
      <xdr:nvPicPr>
        <xdr:cNvPr id="5" name="tab6Form:datatable:7:j_idt381" descr="http://7.6.4.214/backOffice/faces/javax.faces.resource/spacer/dot_clear.gif?ln=primefaces&amp;v=5.3"/>
        <xdr:cNvPicPr preferRelativeResize="1">
          <a:picLocks noChangeAspect="1"/>
        </xdr:cNvPicPr>
      </xdr:nvPicPr>
      <xdr:blipFill>
        <a:blip r:embed="rId1"/>
        <a:stretch>
          <a:fillRect/>
        </a:stretch>
      </xdr:blipFill>
      <xdr:spPr>
        <a:xfrm>
          <a:off x="323850" y="8810625"/>
          <a:ext cx="9525" cy="19050"/>
        </a:xfrm>
        <a:prstGeom prst="rect">
          <a:avLst/>
        </a:prstGeom>
        <a:noFill/>
        <a:ln w="9525" cmpd="sng">
          <a:noFill/>
        </a:ln>
      </xdr:spPr>
    </xdr:pic>
    <xdr:clientData/>
  </xdr:twoCellAnchor>
  <xdr:twoCellAnchor editAs="oneCell">
    <xdr:from>
      <xdr:col>1</xdr:col>
      <xdr:colOff>0</xdr:colOff>
      <xdr:row>17</xdr:row>
      <xdr:rowOff>0</xdr:rowOff>
    </xdr:from>
    <xdr:to>
      <xdr:col>1</xdr:col>
      <xdr:colOff>9525</xdr:colOff>
      <xdr:row>17</xdr:row>
      <xdr:rowOff>9525</xdr:rowOff>
    </xdr:to>
    <xdr:pic>
      <xdr:nvPicPr>
        <xdr:cNvPr id="6" name="tab6Form:datatable:8:j_idt381" descr="http://7.6.4.214/backOffice/faces/javax.faces.resource/spacer/dot_clear.gif?ln=primefaces&amp;v=5.3"/>
        <xdr:cNvPicPr preferRelativeResize="1">
          <a:picLocks noChangeAspect="1"/>
        </xdr:cNvPicPr>
      </xdr:nvPicPr>
      <xdr:blipFill>
        <a:blip r:embed="rId1"/>
        <a:stretch>
          <a:fillRect/>
        </a:stretch>
      </xdr:blipFill>
      <xdr:spPr>
        <a:xfrm>
          <a:off x="323850" y="9334500"/>
          <a:ext cx="9525" cy="9525"/>
        </a:xfrm>
        <a:prstGeom prst="rect">
          <a:avLst/>
        </a:prstGeom>
        <a:noFill/>
        <a:ln w="9525" cmpd="sng">
          <a:noFill/>
        </a:ln>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 name="tab6Form:datatable:9:j_idt381" descr="http://7.6.4.214/backOffice/faces/javax.faces.resource/spacer/dot_clear.gif?ln=primefaces&amp;v=5.3"/>
        <xdr:cNvPicPr preferRelativeResize="1">
          <a:picLocks noChangeAspect="1"/>
        </xdr:cNvPicPr>
      </xdr:nvPicPr>
      <xdr:blipFill>
        <a:blip r:embed="rId1"/>
        <a:stretch>
          <a:fillRect/>
        </a:stretch>
      </xdr:blipFill>
      <xdr:spPr>
        <a:xfrm>
          <a:off x="323850" y="10668000"/>
          <a:ext cx="9525" cy="9525"/>
        </a:xfrm>
        <a:prstGeom prst="rect">
          <a:avLst/>
        </a:prstGeom>
        <a:noFill/>
        <a:ln w="9525" cmpd="sng">
          <a:noFill/>
        </a:ln>
      </xdr:spPr>
    </xdr:pic>
    <xdr:clientData/>
  </xdr:twoCellAnchor>
  <xdr:twoCellAnchor editAs="oneCell">
    <xdr:from>
      <xdr:col>1</xdr:col>
      <xdr:colOff>0</xdr:colOff>
      <xdr:row>19</xdr:row>
      <xdr:rowOff>0</xdr:rowOff>
    </xdr:from>
    <xdr:to>
      <xdr:col>1</xdr:col>
      <xdr:colOff>9525</xdr:colOff>
      <xdr:row>19</xdr:row>
      <xdr:rowOff>9525</xdr:rowOff>
    </xdr:to>
    <xdr:pic>
      <xdr:nvPicPr>
        <xdr:cNvPr id="8" name="tab6Form:datatable:10:j_idt381" descr="http://7.6.4.214/backOffice/faces/javax.faces.resource/spacer/dot_clear.gif?ln=primefaces&amp;v=5.3"/>
        <xdr:cNvPicPr preferRelativeResize="1">
          <a:picLocks noChangeAspect="1"/>
        </xdr:cNvPicPr>
      </xdr:nvPicPr>
      <xdr:blipFill>
        <a:blip r:embed="rId1"/>
        <a:stretch>
          <a:fillRect/>
        </a:stretch>
      </xdr:blipFill>
      <xdr:spPr>
        <a:xfrm>
          <a:off x="323850" y="11087100"/>
          <a:ext cx="9525" cy="9525"/>
        </a:xfrm>
        <a:prstGeom prst="rect">
          <a:avLst/>
        </a:prstGeom>
        <a:noFill/>
        <a:ln w="9525" cmpd="sng">
          <a:noFill/>
        </a:ln>
      </xdr:spPr>
    </xdr:pic>
    <xdr:clientData/>
  </xdr:twoCellAnchor>
  <xdr:twoCellAnchor editAs="oneCell">
    <xdr:from>
      <xdr:col>1</xdr:col>
      <xdr:colOff>0</xdr:colOff>
      <xdr:row>21</xdr:row>
      <xdr:rowOff>0</xdr:rowOff>
    </xdr:from>
    <xdr:to>
      <xdr:col>1</xdr:col>
      <xdr:colOff>9525</xdr:colOff>
      <xdr:row>21</xdr:row>
      <xdr:rowOff>9525</xdr:rowOff>
    </xdr:to>
    <xdr:pic>
      <xdr:nvPicPr>
        <xdr:cNvPr id="9" name="tab6Form:datatable:12:j_idt381" descr="http://7.6.4.214/backOffice/faces/javax.faces.resource/spacer/dot_clear.gif?ln=primefaces&amp;v=5.3"/>
        <xdr:cNvPicPr preferRelativeResize="1">
          <a:picLocks noChangeAspect="1"/>
        </xdr:cNvPicPr>
      </xdr:nvPicPr>
      <xdr:blipFill>
        <a:blip r:embed="rId1"/>
        <a:stretch>
          <a:fillRect/>
        </a:stretch>
      </xdr:blipFill>
      <xdr:spPr>
        <a:xfrm>
          <a:off x="323850" y="11849100"/>
          <a:ext cx="9525" cy="9525"/>
        </a:xfrm>
        <a:prstGeom prst="rect">
          <a:avLst/>
        </a:prstGeom>
        <a:noFill/>
        <a:ln w="9525" cmpd="sng">
          <a:noFill/>
        </a:ln>
      </xdr:spPr>
    </xdr:pic>
    <xdr:clientData/>
  </xdr:twoCellAnchor>
  <xdr:twoCellAnchor editAs="oneCell">
    <xdr:from>
      <xdr:col>1</xdr:col>
      <xdr:colOff>0</xdr:colOff>
      <xdr:row>23</xdr:row>
      <xdr:rowOff>0</xdr:rowOff>
    </xdr:from>
    <xdr:to>
      <xdr:col>1</xdr:col>
      <xdr:colOff>9525</xdr:colOff>
      <xdr:row>23</xdr:row>
      <xdr:rowOff>9525</xdr:rowOff>
    </xdr:to>
    <xdr:pic>
      <xdr:nvPicPr>
        <xdr:cNvPr id="10"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323850" y="12830175"/>
          <a:ext cx="9525" cy="9525"/>
        </a:xfrm>
        <a:prstGeom prst="rect">
          <a:avLst/>
        </a:prstGeom>
        <a:noFill/>
        <a:ln w="9525" cmpd="sng">
          <a:noFill/>
        </a:ln>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1" name="tab6Form:datatable:15:j_idt381" descr="http://7.6.4.214/backOffice/faces/javax.faces.resource/spacer/dot_clear.gif?ln=primefaces&amp;v=5.3"/>
        <xdr:cNvPicPr preferRelativeResize="1">
          <a:picLocks noChangeAspect="1"/>
        </xdr:cNvPicPr>
      </xdr:nvPicPr>
      <xdr:blipFill>
        <a:blip r:embed="rId1"/>
        <a:stretch>
          <a:fillRect/>
        </a:stretch>
      </xdr:blipFill>
      <xdr:spPr>
        <a:xfrm>
          <a:off x="323850" y="131826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8"/>
  <sheetViews>
    <sheetView view="pageBreakPreview" zoomScaleSheetLayoutView="100" zoomScalePageLayoutView="0" workbookViewId="0" topLeftCell="A46">
      <selection activeCell="B28" sqref="B28:E78"/>
    </sheetView>
  </sheetViews>
  <sheetFormatPr defaultColWidth="9.140625" defaultRowHeight="15"/>
  <cols>
    <col min="1" max="1" width="5.28125" style="14" customWidth="1"/>
    <col min="2" max="2" width="23.7109375" style="12" customWidth="1"/>
    <col min="3" max="3" width="28.57421875" style="12" customWidth="1"/>
    <col min="4" max="4" width="53.7109375" style="12" customWidth="1"/>
    <col min="5" max="5" width="64.57421875" style="12" customWidth="1"/>
    <col min="6" max="16384" width="9.140625" style="11" customWidth="1"/>
  </cols>
  <sheetData>
    <row r="1" spans="2:3" ht="22.5" customHeight="1">
      <c r="B1" s="232" t="s">
        <v>276</v>
      </c>
      <c r="C1" s="232"/>
    </row>
    <row r="2" spans="1:5" ht="36.75" customHeight="1">
      <c r="A2" s="10" t="s">
        <v>77</v>
      </c>
      <c r="B2" s="10" t="s">
        <v>78</v>
      </c>
      <c r="C2" s="10" t="s">
        <v>79</v>
      </c>
      <c r="D2" s="10" t="s">
        <v>82</v>
      </c>
      <c r="E2" s="10" t="s">
        <v>80</v>
      </c>
    </row>
    <row r="3" spans="1:6" ht="37.5" customHeight="1">
      <c r="A3" s="231">
        <v>1</v>
      </c>
      <c r="B3" s="230" t="s">
        <v>60</v>
      </c>
      <c r="C3" s="21" t="s">
        <v>61</v>
      </c>
      <c r="D3" s="21" t="s">
        <v>81</v>
      </c>
      <c r="E3" s="116"/>
      <c r="F3" s="117"/>
    </row>
    <row r="4" spans="1:6" ht="56.25" customHeight="1">
      <c r="A4" s="231"/>
      <c r="B4" s="230"/>
      <c r="C4" s="21" t="s">
        <v>62</v>
      </c>
      <c r="D4" s="21" t="s">
        <v>83</v>
      </c>
      <c r="E4" s="21" t="s">
        <v>177</v>
      </c>
      <c r="F4" s="117"/>
    </row>
    <row r="5" spans="1:6" ht="102.75" customHeight="1">
      <c r="A5" s="118">
        <v>2</v>
      </c>
      <c r="B5" s="119" t="s">
        <v>63</v>
      </c>
      <c r="C5" s="21" t="s">
        <v>203</v>
      </c>
      <c r="D5" s="116"/>
      <c r="E5" s="120" t="s">
        <v>84</v>
      </c>
      <c r="F5" s="117"/>
    </row>
    <row r="6" spans="1:6" ht="164.25" customHeight="1">
      <c r="A6" s="121">
        <v>3</v>
      </c>
      <c r="B6" s="21" t="s">
        <v>65</v>
      </c>
      <c r="C6" s="21" t="s">
        <v>65</v>
      </c>
      <c r="D6" s="21" t="s">
        <v>88</v>
      </c>
      <c r="E6" s="21"/>
      <c r="F6" s="117"/>
    </row>
    <row r="7" spans="1:6" ht="387" customHeight="1">
      <c r="A7" s="231">
        <v>4</v>
      </c>
      <c r="B7" s="230" t="s">
        <v>172</v>
      </c>
      <c r="C7" s="21" t="s">
        <v>66</v>
      </c>
      <c r="D7" s="116"/>
      <c r="E7" s="21" t="s">
        <v>182</v>
      </c>
      <c r="F7" s="117"/>
    </row>
    <row r="8" spans="1:6" ht="123" customHeight="1">
      <c r="A8" s="231"/>
      <c r="B8" s="230"/>
      <c r="C8" s="215" t="s">
        <v>274</v>
      </c>
      <c r="D8" s="21" t="s">
        <v>85</v>
      </c>
      <c r="E8" s="189" t="s">
        <v>219</v>
      </c>
      <c r="F8" s="117"/>
    </row>
    <row r="9" spans="1:6" ht="159.75" customHeight="1">
      <c r="A9" s="231"/>
      <c r="B9" s="230"/>
      <c r="C9" s="21" t="s">
        <v>197</v>
      </c>
      <c r="D9" s="21"/>
      <c r="E9" s="21" t="s">
        <v>179</v>
      </c>
      <c r="F9" s="117"/>
    </row>
    <row r="10" spans="1:6" ht="75" customHeight="1">
      <c r="A10" s="231"/>
      <c r="B10" s="230"/>
      <c r="C10" s="21" t="s">
        <v>196</v>
      </c>
      <c r="D10" s="21"/>
      <c r="E10" s="21" t="s">
        <v>180</v>
      </c>
      <c r="F10" s="117"/>
    </row>
    <row r="11" spans="1:6" ht="155.25" customHeight="1">
      <c r="A11" s="231"/>
      <c r="B11" s="230"/>
      <c r="C11" s="21" t="s">
        <v>158</v>
      </c>
      <c r="D11" s="21"/>
      <c r="E11" s="122" t="s">
        <v>200</v>
      </c>
      <c r="F11" s="117"/>
    </row>
    <row r="12" spans="1:6" s="12" customFormat="1" ht="349.5" customHeight="1">
      <c r="A12" s="121">
        <v>5</v>
      </c>
      <c r="B12" s="21" t="s">
        <v>67</v>
      </c>
      <c r="C12" s="21" t="s">
        <v>67</v>
      </c>
      <c r="D12" s="21" t="s">
        <v>161</v>
      </c>
      <c r="E12" s="21" t="s">
        <v>181</v>
      </c>
      <c r="F12" s="17"/>
    </row>
    <row r="13" spans="1:6" s="12" customFormat="1" ht="181.5" customHeight="1">
      <c r="A13" s="121">
        <v>6</v>
      </c>
      <c r="B13" s="21" t="s">
        <v>68</v>
      </c>
      <c r="C13" s="21" t="s">
        <v>68</v>
      </c>
      <c r="D13" s="21" t="s">
        <v>159</v>
      </c>
      <c r="E13" s="21" t="s">
        <v>201</v>
      </c>
      <c r="F13" s="17"/>
    </row>
    <row r="14" spans="1:6" s="12" customFormat="1" ht="41.25" customHeight="1">
      <c r="A14" s="121">
        <v>7</v>
      </c>
      <c r="B14" s="21" t="s">
        <v>69</v>
      </c>
      <c r="C14" s="21" t="s">
        <v>69</v>
      </c>
      <c r="D14" s="116" t="s">
        <v>86</v>
      </c>
      <c r="E14" s="228" t="s">
        <v>277</v>
      </c>
      <c r="F14" s="17"/>
    </row>
    <row r="15" spans="1:6" ht="66" customHeight="1">
      <c r="A15" s="121">
        <v>8</v>
      </c>
      <c r="B15" s="230" t="s">
        <v>70</v>
      </c>
      <c r="C15" s="21" t="s">
        <v>71</v>
      </c>
      <c r="D15" s="233" t="s">
        <v>87</v>
      </c>
      <c r="E15" s="233" t="s">
        <v>183</v>
      </c>
      <c r="F15" s="117"/>
    </row>
    <row r="16" spans="1:6" ht="66" customHeight="1">
      <c r="A16" s="121"/>
      <c r="B16" s="230"/>
      <c r="C16" s="21" t="s">
        <v>72</v>
      </c>
      <c r="D16" s="233"/>
      <c r="E16" s="233"/>
      <c r="F16" s="117"/>
    </row>
    <row r="17" spans="1:6" ht="165" customHeight="1">
      <c r="A17" s="231">
        <v>9</v>
      </c>
      <c r="B17" s="230" t="s">
        <v>73</v>
      </c>
      <c r="C17" s="21" t="s">
        <v>74</v>
      </c>
      <c r="D17" s="21" t="s">
        <v>160</v>
      </c>
      <c r="E17" s="230" t="s">
        <v>222</v>
      </c>
      <c r="F17" s="117"/>
    </row>
    <row r="18" spans="1:6" ht="144" customHeight="1">
      <c r="A18" s="231"/>
      <c r="B18" s="230"/>
      <c r="C18" s="21" t="s">
        <v>75</v>
      </c>
      <c r="D18" s="21" t="s">
        <v>165</v>
      </c>
      <c r="E18" s="230"/>
      <c r="F18" s="117"/>
    </row>
    <row r="19" spans="1:6" s="12" customFormat="1" ht="120" customHeight="1">
      <c r="A19" s="121">
        <v>10</v>
      </c>
      <c r="B19" s="21" t="s">
        <v>76</v>
      </c>
      <c r="C19" s="21" t="s">
        <v>76</v>
      </c>
      <c r="D19" s="21" t="s">
        <v>184</v>
      </c>
      <c r="E19" s="21" t="s">
        <v>185</v>
      </c>
      <c r="F19" s="17"/>
    </row>
    <row r="20" spans="1:6" ht="282.75" customHeight="1">
      <c r="A20" s="231">
        <v>11</v>
      </c>
      <c r="B20" s="230" t="s">
        <v>56</v>
      </c>
      <c r="C20" s="21" t="s">
        <v>57</v>
      </c>
      <c r="D20" s="21" t="s">
        <v>166</v>
      </c>
      <c r="E20" s="21" t="s">
        <v>186</v>
      </c>
      <c r="F20" s="117"/>
    </row>
    <row r="21" spans="1:6" ht="27">
      <c r="A21" s="231"/>
      <c r="B21" s="230"/>
      <c r="C21" s="21" t="s">
        <v>58</v>
      </c>
      <c r="D21" s="21"/>
      <c r="E21" s="116"/>
      <c r="F21" s="117"/>
    </row>
    <row r="22" spans="1:6" ht="231" customHeight="1">
      <c r="A22" s="231"/>
      <c r="B22" s="230"/>
      <c r="C22" s="21" t="s">
        <v>59</v>
      </c>
      <c r="D22" s="21" t="s">
        <v>202</v>
      </c>
      <c r="E22" s="123" t="s">
        <v>208</v>
      </c>
      <c r="F22" s="117"/>
    </row>
    <row r="23" spans="1:6" ht="54">
      <c r="A23" s="121"/>
      <c r="B23" s="21"/>
      <c r="C23" s="21" t="s">
        <v>167</v>
      </c>
      <c r="D23" s="21" t="s">
        <v>157</v>
      </c>
      <c r="E23" s="123"/>
      <c r="F23" s="117"/>
    </row>
    <row r="24" spans="1:6" s="13" customFormat="1" ht="77.25" customHeight="1">
      <c r="A24" s="121">
        <v>12</v>
      </c>
      <c r="B24" s="21" t="s">
        <v>162</v>
      </c>
      <c r="C24" s="21" t="s">
        <v>163</v>
      </c>
      <c r="D24" s="21" t="s">
        <v>164</v>
      </c>
      <c r="E24" s="21"/>
      <c r="F24" s="124"/>
    </row>
    <row r="25" spans="1:6" ht="13.5">
      <c r="A25" s="16"/>
      <c r="B25" s="17"/>
      <c r="C25" s="17"/>
      <c r="D25" s="17"/>
      <c r="E25" s="125"/>
      <c r="F25" s="117"/>
    </row>
    <row r="26" spans="1:6" ht="13.5">
      <c r="A26" s="16"/>
      <c r="B26" s="17"/>
      <c r="C26" s="17"/>
      <c r="D26" s="17"/>
      <c r="E26" s="17"/>
      <c r="F26" s="117"/>
    </row>
    <row r="27" spans="1:6" ht="13.5">
      <c r="A27" s="16"/>
      <c r="B27" s="17"/>
      <c r="C27" s="17"/>
      <c r="D27" s="17"/>
      <c r="E27" s="125"/>
      <c r="F27" s="117"/>
    </row>
    <row r="28" spans="1:6" ht="15" customHeight="1">
      <c r="A28" s="16"/>
      <c r="B28" s="229" t="s">
        <v>275</v>
      </c>
      <c r="C28" s="229"/>
      <c r="D28" s="229"/>
      <c r="E28" s="229"/>
      <c r="F28" s="117"/>
    </row>
    <row r="29" spans="1:6" ht="13.5">
      <c r="A29" s="16"/>
      <c r="B29" s="229"/>
      <c r="C29" s="229"/>
      <c r="D29" s="229"/>
      <c r="E29" s="229"/>
      <c r="F29" s="117"/>
    </row>
    <row r="30" spans="1:6" ht="13.5">
      <c r="A30" s="16"/>
      <c r="B30" s="229"/>
      <c r="C30" s="229"/>
      <c r="D30" s="229"/>
      <c r="E30" s="229"/>
      <c r="F30" s="117"/>
    </row>
    <row r="31" spans="1:6" ht="13.5">
      <c r="A31" s="16"/>
      <c r="B31" s="229"/>
      <c r="C31" s="229"/>
      <c r="D31" s="229"/>
      <c r="E31" s="229"/>
      <c r="F31" s="117"/>
    </row>
    <row r="32" spans="1:6" ht="13.5">
      <c r="A32" s="16"/>
      <c r="B32" s="229"/>
      <c r="C32" s="229"/>
      <c r="D32" s="229"/>
      <c r="E32" s="229"/>
      <c r="F32" s="117"/>
    </row>
    <row r="33" spans="1:6" ht="13.5">
      <c r="A33" s="16"/>
      <c r="B33" s="229"/>
      <c r="C33" s="229"/>
      <c r="D33" s="229"/>
      <c r="E33" s="229"/>
      <c r="F33" s="117"/>
    </row>
    <row r="34" spans="1:6" ht="13.5">
      <c r="A34" s="16"/>
      <c r="B34" s="229"/>
      <c r="C34" s="229"/>
      <c r="D34" s="229"/>
      <c r="E34" s="229"/>
      <c r="F34" s="117"/>
    </row>
    <row r="35" spans="1:6" ht="13.5">
      <c r="A35" s="16"/>
      <c r="B35" s="229"/>
      <c r="C35" s="229"/>
      <c r="D35" s="229"/>
      <c r="E35" s="229"/>
      <c r="F35" s="117"/>
    </row>
    <row r="36" spans="1:6" ht="13.5">
      <c r="A36" s="16"/>
      <c r="B36" s="229"/>
      <c r="C36" s="229"/>
      <c r="D36" s="229"/>
      <c r="E36" s="229"/>
      <c r="F36" s="117"/>
    </row>
    <row r="37" spans="1:6" ht="13.5">
      <c r="A37" s="16"/>
      <c r="B37" s="229"/>
      <c r="C37" s="229"/>
      <c r="D37" s="229"/>
      <c r="E37" s="229"/>
      <c r="F37" s="117"/>
    </row>
    <row r="38" spans="1:6" ht="13.5">
      <c r="A38" s="16"/>
      <c r="B38" s="229"/>
      <c r="C38" s="229"/>
      <c r="D38" s="229"/>
      <c r="E38" s="229"/>
      <c r="F38" s="117"/>
    </row>
    <row r="39" spans="1:6" ht="13.5">
      <c r="A39" s="16"/>
      <c r="B39" s="229"/>
      <c r="C39" s="229"/>
      <c r="D39" s="229"/>
      <c r="E39" s="229"/>
      <c r="F39" s="117"/>
    </row>
    <row r="40" spans="1:6" ht="13.5">
      <c r="A40" s="16"/>
      <c r="B40" s="229"/>
      <c r="C40" s="229"/>
      <c r="D40" s="229"/>
      <c r="E40" s="229"/>
      <c r="F40" s="117"/>
    </row>
    <row r="41" spans="1:6" ht="13.5">
      <c r="A41" s="16"/>
      <c r="B41" s="229"/>
      <c r="C41" s="229"/>
      <c r="D41" s="229"/>
      <c r="E41" s="229"/>
      <c r="F41" s="117"/>
    </row>
    <row r="42" spans="1:6" ht="13.5">
      <c r="A42" s="16"/>
      <c r="B42" s="229"/>
      <c r="C42" s="229"/>
      <c r="D42" s="229"/>
      <c r="E42" s="229"/>
      <c r="F42" s="117"/>
    </row>
    <row r="43" spans="1:6" ht="13.5">
      <c r="A43" s="16"/>
      <c r="B43" s="229"/>
      <c r="C43" s="229"/>
      <c r="D43" s="229"/>
      <c r="E43" s="229"/>
      <c r="F43" s="117"/>
    </row>
    <row r="44" spans="1:6" ht="13.5">
      <c r="A44" s="16"/>
      <c r="B44" s="229"/>
      <c r="C44" s="229"/>
      <c r="D44" s="229"/>
      <c r="E44" s="229"/>
      <c r="F44" s="117"/>
    </row>
    <row r="45" spans="1:6" ht="13.5">
      <c r="A45" s="16"/>
      <c r="B45" s="229"/>
      <c r="C45" s="229"/>
      <c r="D45" s="229"/>
      <c r="E45" s="229"/>
      <c r="F45" s="117"/>
    </row>
    <row r="46" spans="1:6" ht="13.5">
      <c r="A46" s="16"/>
      <c r="B46" s="229"/>
      <c r="C46" s="229"/>
      <c r="D46" s="229"/>
      <c r="E46" s="229"/>
      <c r="F46" s="117"/>
    </row>
    <row r="47" spans="1:6" ht="13.5">
      <c r="A47" s="16"/>
      <c r="B47" s="229"/>
      <c r="C47" s="229"/>
      <c r="D47" s="229"/>
      <c r="E47" s="229"/>
      <c r="F47" s="117"/>
    </row>
    <row r="48" spans="1:6" ht="13.5">
      <c r="A48" s="16"/>
      <c r="B48" s="229"/>
      <c r="C48" s="229"/>
      <c r="D48" s="229"/>
      <c r="E48" s="229"/>
      <c r="F48" s="117"/>
    </row>
    <row r="49" spans="1:6" ht="13.5">
      <c r="A49" s="16"/>
      <c r="B49" s="229"/>
      <c r="C49" s="229"/>
      <c r="D49" s="229"/>
      <c r="E49" s="229"/>
      <c r="F49" s="117"/>
    </row>
    <row r="50" spans="1:6" ht="13.5">
      <c r="A50" s="16"/>
      <c r="B50" s="229"/>
      <c r="C50" s="229"/>
      <c r="D50" s="229"/>
      <c r="E50" s="229"/>
      <c r="F50" s="117"/>
    </row>
    <row r="51" spans="1:6" ht="13.5">
      <c r="A51" s="16"/>
      <c r="B51" s="229"/>
      <c r="C51" s="229"/>
      <c r="D51" s="229"/>
      <c r="E51" s="229"/>
      <c r="F51" s="117"/>
    </row>
    <row r="52" spans="1:6" ht="13.5">
      <c r="A52" s="16"/>
      <c r="B52" s="229"/>
      <c r="C52" s="229"/>
      <c r="D52" s="229"/>
      <c r="E52" s="229"/>
      <c r="F52" s="117"/>
    </row>
    <row r="53" spans="1:6" ht="13.5">
      <c r="A53" s="16"/>
      <c r="B53" s="229"/>
      <c r="C53" s="229"/>
      <c r="D53" s="229"/>
      <c r="E53" s="229"/>
      <c r="F53" s="117"/>
    </row>
    <row r="54" spans="1:6" ht="13.5">
      <c r="A54" s="16"/>
      <c r="B54" s="229"/>
      <c r="C54" s="229"/>
      <c r="D54" s="229"/>
      <c r="E54" s="229"/>
      <c r="F54" s="117"/>
    </row>
    <row r="55" spans="1:6" ht="13.5">
      <c r="A55" s="16"/>
      <c r="B55" s="229"/>
      <c r="C55" s="229"/>
      <c r="D55" s="229"/>
      <c r="E55" s="229"/>
      <c r="F55" s="117"/>
    </row>
    <row r="56" spans="1:6" ht="13.5">
      <c r="A56" s="16"/>
      <c r="B56" s="229"/>
      <c r="C56" s="229"/>
      <c r="D56" s="229"/>
      <c r="E56" s="229"/>
      <c r="F56" s="117"/>
    </row>
    <row r="57" spans="1:6" ht="13.5">
      <c r="A57" s="16"/>
      <c r="B57" s="229"/>
      <c r="C57" s="229"/>
      <c r="D57" s="229"/>
      <c r="E57" s="229"/>
      <c r="F57" s="117"/>
    </row>
    <row r="58" spans="1:6" ht="13.5">
      <c r="A58" s="16"/>
      <c r="B58" s="229"/>
      <c r="C58" s="229"/>
      <c r="D58" s="229"/>
      <c r="E58" s="229"/>
      <c r="F58" s="117"/>
    </row>
    <row r="59" spans="1:6" ht="13.5">
      <c r="A59" s="16"/>
      <c r="B59" s="229"/>
      <c r="C59" s="229"/>
      <c r="D59" s="229"/>
      <c r="E59" s="229"/>
      <c r="F59" s="117"/>
    </row>
    <row r="60" spans="1:6" ht="13.5">
      <c r="A60" s="16"/>
      <c r="B60" s="229"/>
      <c r="C60" s="229"/>
      <c r="D60" s="229"/>
      <c r="E60" s="229"/>
      <c r="F60" s="117"/>
    </row>
    <row r="61" spans="1:6" ht="13.5">
      <c r="A61" s="16"/>
      <c r="B61" s="229"/>
      <c r="C61" s="229"/>
      <c r="D61" s="229"/>
      <c r="E61" s="229"/>
      <c r="F61" s="117"/>
    </row>
    <row r="62" spans="1:6" ht="13.5">
      <c r="A62" s="16"/>
      <c r="B62" s="229"/>
      <c r="C62" s="229"/>
      <c r="D62" s="229"/>
      <c r="E62" s="229"/>
      <c r="F62" s="117"/>
    </row>
    <row r="63" spans="1:6" ht="13.5">
      <c r="A63" s="16"/>
      <c r="B63" s="229"/>
      <c r="C63" s="229"/>
      <c r="D63" s="229"/>
      <c r="E63" s="229"/>
      <c r="F63" s="117"/>
    </row>
    <row r="64" spans="1:6" ht="13.5">
      <c r="A64" s="16"/>
      <c r="B64" s="229"/>
      <c r="C64" s="229"/>
      <c r="D64" s="229"/>
      <c r="E64" s="229"/>
      <c r="F64" s="117"/>
    </row>
    <row r="65" spans="1:6" ht="13.5">
      <c r="A65" s="16"/>
      <c r="B65" s="229"/>
      <c r="C65" s="229"/>
      <c r="D65" s="229"/>
      <c r="E65" s="229"/>
      <c r="F65" s="117"/>
    </row>
    <row r="66" spans="1:6" ht="13.5">
      <c r="A66" s="16"/>
      <c r="B66" s="229"/>
      <c r="C66" s="229"/>
      <c r="D66" s="229"/>
      <c r="E66" s="229"/>
      <c r="F66" s="117"/>
    </row>
    <row r="67" spans="1:6" ht="13.5">
      <c r="A67" s="16"/>
      <c r="B67" s="229"/>
      <c r="C67" s="229"/>
      <c r="D67" s="229"/>
      <c r="E67" s="229"/>
      <c r="F67" s="117"/>
    </row>
    <row r="68" spans="1:6" ht="13.5">
      <c r="A68" s="16"/>
      <c r="B68" s="229"/>
      <c r="C68" s="229"/>
      <c r="D68" s="229"/>
      <c r="E68" s="229"/>
      <c r="F68" s="117"/>
    </row>
    <row r="69" spans="1:6" ht="13.5">
      <c r="A69" s="16"/>
      <c r="B69" s="229"/>
      <c r="C69" s="229"/>
      <c r="D69" s="229"/>
      <c r="E69" s="229"/>
      <c r="F69" s="117"/>
    </row>
    <row r="70" spans="1:6" ht="13.5">
      <c r="A70" s="16"/>
      <c r="B70" s="229"/>
      <c r="C70" s="229"/>
      <c r="D70" s="229"/>
      <c r="E70" s="229"/>
      <c r="F70" s="117"/>
    </row>
    <row r="71" spans="1:6" ht="13.5">
      <c r="A71" s="16"/>
      <c r="B71" s="229"/>
      <c r="C71" s="229"/>
      <c r="D71" s="229"/>
      <c r="E71" s="229"/>
      <c r="F71" s="117"/>
    </row>
    <row r="72" spans="1:6" ht="13.5">
      <c r="A72" s="16"/>
      <c r="B72" s="229"/>
      <c r="C72" s="229"/>
      <c r="D72" s="229"/>
      <c r="E72" s="229"/>
      <c r="F72" s="117"/>
    </row>
    <row r="73" spans="1:6" ht="13.5">
      <c r="A73" s="16"/>
      <c r="B73" s="229"/>
      <c r="C73" s="229"/>
      <c r="D73" s="229"/>
      <c r="E73" s="229"/>
      <c r="F73" s="117"/>
    </row>
    <row r="74" spans="1:6" ht="13.5">
      <c r="A74" s="16"/>
      <c r="B74" s="229"/>
      <c r="C74" s="229"/>
      <c r="D74" s="229"/>
      <c r="E74" s="229"/>
      <c r="F74" s="117"/>
    </row>
    <row r="75" spans="1:6" ht="13.5">
      <c r="A75" s="16"/>
      <c r="B75" s="229"/>
      <c r="C75" s="229"/>
      <c r="D75" s="229"/>
      <c r="E75" s="229"/>
      <c r="F75" s="117"/>
    </row>
    <row r="76" spans="1:6" ht="13.5">
      <c r="A76" s="16"/>
      <c r="B76" s="229"/>
      <c r="C76" s="229"/>
      <c r="D76" s="229"/>
      <c r="E76" s="229"/>
      <c r="F76" s="117"/>
    </row>
    <row r="77" spans="1:6" ht="13.5">
      <c r="A77" s="16"/>
      <c r="B77" s="229"/>
      <c r="C77" s="229"/>
      <c r="D77" s="229"/>
      <c r="E77" s="229"/>
      <c r="F77" s="117"/>
    </row>
    <row r="78" spans="1:6" ht="31.5" customHeight="1">
      <c r="A78" s="16"/>
      <c r="B78" s="229"/>
      <c r="C78" s="229"/>
      <c r="D78" s="229"/>
      <c r="E78" s="229"/>
      <c r="F78" s="117"/>
    </row>
  </sheetData>
  <sheetProtection/>
  <mergeCells count="14">
    <mergeCell ref="B3:B4"/>
    <mergeCell ref="B7:B11"/>
    <mergeCell ref="A7:A11"/>
    <mergeCell ref="B17:B18"/>
    <mergeCell ref="B28:E78"/>
    <mergeCell ref="B20:B22"/>
    <mergeCell ref="B15:B16"/>
    <mergeCell ref="A17:A18"/>
    <mergeCell ref="A20:A22"/>
    <mergeCell ref="B1:C1"/>
    <mergeCell ref="D15:D16"/>
    <mergeCell ref="E15:E16"/>
    <mergeCell ref="E17:E18"/>
    <mergeCell ref="A3:A4"/>
  </mergeCells>
  <printOptions horizontalCentered="1"/>
  <pageMargins left="0" right="0" top="0.7874015748031497" bottom="0.5118110236220472" header="0.31496062992125984" footer="0.1968503937007874"/>
  <pageSetup horizontalDpi="1200" verticalDpi="1200" orientation="landscape" paperSize="9" scale="77" r:id="rId2"/>
  <headerFooter>
    <oddFooter>&amp;C&amp;P / &amp;N</oddFooter>
  </headerFooter>
  <rowBreaks count="1" manualBreakCount="1">
    <brk id="48" max="255" man="1"/>
  </rowBreaks>
  <drawing r:id="rId1"/>
</worksheet>
</file>

<file path=xl/worksheets/sheet2.xml><?xml version="1.0" encoding="utf-8"?>
<worksheet xmlns="http://schemas.openxmlformats.org/spreadsheetml/2006/main" xmlns:r="http://schemas.openxmlformats.org/officeDocument/2006/relationships">
  <dimension ref="A1:AH46"/>
  <sheetViews>
    <sheetView view="pageBreakPreview" zoomScale="87" zoomScaleNormal="87" zoomScaleSheetLayoutView="87" zoomScalePageLayoutView="0" workbookViewId="0" topLeftCell="A7">
      <selection activeCell="B13" sqref="B13"/>
    </sheetView>
  </sheetViews>
  <sheetFormatPr defaultColWidth="9.140625" defaultRowHeight="15"/>
  <cols>
    <col min="1" max="1" width="23.140625" style="2" customWidth="1"/>
    <col min="2" max="2" width="38.57421875" style="42" customWidth="1"/>
    <col min="3" max="3" width="33.7109375" style="42" customWidth="1"/>
    <col min="4" max="4" width="17.7109375" style="42" customWidth="1"/>
    <col min="5" max="5" width="13.28125" style="42" customWidth="1"/>
    <col min="6" max="6" width="17.7109375" style="45" customWidth="1"/>
    <col min="7" max="7" width="20.8515625" style="47" customWidth="1"/>
    <col min="8" max="8" width="23.28125" style="47" customWidth="1"/>
    <col min="9" max="9" width="18.7109375" style="45" customWidth="1"/>
    <col min="10" max="10" width="17.57421875" style="45" customWidth="1"/>
    <col min="11" max="11" width="20.28125" style="42" hidden="1" customWidth="1"/>
    <col min="12" max="12" width="15.8515625" style="42" hidden="1" customWidth="1"/>
    <col min="13" max="13" width="23.57421875" style="42" hidden="1" customWidth="1"/>
    <col min="14" max="14" width="15.8515625" style="42" hidden="1" customWidth="1"/>
    <col min="15" max="15" width="18.140625" style="42" hidden="1" customWidth="1"/>
    <col min="16" max="16" width="21.8515625" style="42" hidden="1" customWidth="1"/>
    <col min="17" max="19" width="0" style="42" hidden="1" customWidth="1"/>
    <col min="20" max="20" width="16.00390625" style="42" hidden="1" customWidth="1"/>
    <col min="21" max="21" width="14.57421875" style="42" hidden="1" customWidth="1"/>
    <col min="22" max="22" width="16.00390625" style="42" hidden="1" customWidth="1"/>
    <col min="23" max="31" width="0" style="42" hidden="1" customWidth="1"/>
    <col min="32" max="32" width="14.8515625" style="42" hidden="1" customWidth="1"/>
    <col min="33" max="33" width="21.00390625" style="42" customWidth="1"/>
    <col min="34" max="34" width="49.28125" style="42" hidden="1" customWidth="1"/>
    <col min="35" max="16384" width="9.140625" style="42" customWidth="1"/>
  </cols>
  <sheetData>
    <row r="1" spans="1:7" ht="15.75" thickBot="1">
      <c r="A1" s="2" t="s">
        <v>171</v>
      </c>
      <c r="B1" s="2"/>
      <c r="C1" s="2"/>
      <c r="D1" s="2"/>
      <c r="E1" s="2"/>
      <c r="F1" s="42"/>
      <c r="G1" s="42"/>
    </row>
    <row r="2" spans="1:34" ht="45">
      <c r="A2" s="235" t="s">
        <v>120</v>
      </c>
      <c r="B2" s="235" t="s">
        <v>168</v>
      </c>
      <c r="C2" s="235" t="s">
        <v>169</v>
      </c>
      <c r="D2" s="235" t="s">
        <v>91</v>
      </c>
      <c r="E2" s="235" t="s">
        <v>92</v>
      </c>
      <c r="F2" s="235" t="s">
        <v>93</v>
      </c>
      <c r="G2" s="235" t="s">
        <v>145</v>
      </c>
      <c r="H2" s="235" t="s">
        <v>146</v>
      </c>
      <c r="I2" s="242" t="s">
        <v>192</v>
      </c>
      <c r="J2" s="242" t="s">
        <v>193</v>
      </c>
      <c r="K2" s="235" t="s">
        <v>97</v>
      </c>
      <c r="L2" s="235" t="s">
        <v>98</v>
      </c>
      <c r="M2" s="235" t="s">
        <v>99</v>
      </c>
      <c r="N2" s="235" t="s">
        <v>100</v>
      </c>
      <c r="O2" s="235" t="s">
        <v>101</v>
      </c>
      <c r="P2" s="235" t="s">
        <v>101</v>
      </c>
      <c r="Q2" s="126" t="s">
        <v>104</v>
      </c>
      <c r="R2" s="126" t="s">
        <v>105</v>
      </c>
      <c r="S2" s="126" t="s">
        <v>105</v>
      </c>
      <c r="T2" s="126" t="s">
        <v>106</v>
      </c>
      <c r="U2" s="126" t="s">
        <v>107</v>
      </c>
      <c r="V2" s="126" t="s">
        <v>107</v>
      </c>
      <c r="W2" s="126" t="s">
        <v>108</v>
      </c>
      <c r="X2" s="126" t="s">
        <v>109</v>
      </c>
      <c r="Y2" s="126" t="s">
        <v>109</v>
      </c>
      <c r="Z2" s="126" t="s">
        <v>110</v>
      </c>
      <c r="AA2" s="126" t="s">
        <v>111</v>
      </c>
      <c r="AB2" s="126" t="s">
        <v>111</v>
      </c>
      <c r="AC2" s="126" t="s">
        <v>112</v>
      </c>
      <c r="AD2" s="235" t="s">
        <v>113</v>
      </c>
      <c r="AE2" s="126" t="s">
        <v>113</v>
      </c>
      <c r="AF2" s="126" t="s">
        <v>114</v>
      </c>
      <c r="AG2" s="235" t="s">
        <v>148</v>
      </c>
      <c r="AH2" s="127" t="s">
        <v>117</v>
      </c>
    </row>
    <row r="3" spans="1:34" ht="30">
      <c r="A3" s="235"/>
      <c r="B3" s="235"/>
      <c r="C3" s="235" t="s">
        <v>90</v>
      </c>
      <c r="D3" s="235"/>
      <c r="E3" s="235"/>
      <c r="F3" s="235"/>
      <c r="G3" s="235" t="s">
        <v>94</v>
      </c>
      <c r="H3" s="235" t="s">
        <v>94</v>
      </c>
      <c r="I3" s="243"/>
      <c r="J3" s="243"/>
      <c r="K3" s="235"/>
      <c r="L3" s="235" t="s">
        <v>95</v>
      </c>
      <c r="M3" s="235" t="s">
        <v>95</v>
      </c>
      <c r="N3" s="235" t="s">
        <v>95</v>
      </c>
      <c r="O3" s="235" t="s">
        <v>102</v>
      </c>
      <c r="P3" s="235" t="s">
        <v>103</v>
      </c>
      <c r="Q3" s="126" t="s">
        <v>95</v>
      </c>
      <c r="R3" s="126" t="s">
        <v>102</v>
      </c>
      <c r="S3" s="126" t="s">
        <v>103</v>
      </c>
      <c r="T3" s="126" t="s">
        <v>95</v>
      </c>
      <c r="U3" s="126" t="s">
        <v>102</v>
      </c>
      <c r="V3" s="126" t="s">
        <v>103</v>
      </c>
      <c r="W3" s="126" t="s">
        <v>95</v>
      </c>
      <c r="X3" s="126" t="s">
        <v>102</v>
      </c>
      <c r="Y3" s="126" t="s">
        <v>103</v>
      </c>
      <c r="Z3" s="126" t="s">
        <v>95</v>
      </c>
      <c r="AA3" s="126" t="s">
        <v>102</v>
      </c>
      <c r="AB3" s="126" t="s">
        <v>103</v>
      </c>
      <c r="AC3" s="126" t="s">
        <v>95</v>
      </c>
      <c r="AD3" s="235"/>
      <c r="AE3" s="126" t="s">
        <v>103</v>
      </c>
      <c r="AF3" s="126" t="s">
        <v>115</v>
      </c>
      <c r="AG3" s="235"/>
      <c r="AH3" s="128" t="s">
        <v>119</v>
      </c>
    </row>
    <row r="4" spans="1:34" ht="15.75" thickBot="1">
      <c r="A4" s="235"/>
      <c r="B4" s="235"/>
      <c r="C4" s="235"/>
      <c r="D4" s="235"/>
      <c r="E4" s="235"/>
      <c r="F4" s="235"/>
      <c r="G4" s="235" t="s">
        <v>95</v>
      </c>
      <c r="H4" s="235" t="s">
        <v>95</v>
      </c>
      <c r="I4" s="244"/>
      <c r="J4" s="244"/>
      <c r="K4" s="235"/>
      <c r="L4" s="235"/>
      <c r="M4" s="235"/>
      <c r="N4" s="235"/>
      <c r="O4" s="235"/>
      <c r="P4" s="235"/>
      <c r="Q4" s="109"/>
      <c r="R4" s="109"/>
      <c r="S4" s="109"/>
      <c r="T4" s="109"/>
      <c r="U4" s="109"/>
      <c r="V4" s="109"/>
      <c r="W4" s="109"/>
      <c r="X4" s="109"/>
      <c r="Y4" s="109"/>
      <c r="Z4" s="109"/>
      <c r="AA4" s="109"/>
      <c r="AB4" s="109"/>
      <c r="AC4" s="109"/>
      <c r="AD4" s="109"/>
      <c r="AE4" s="126"/>
      <c r="AF4" s="126" t="s">
        <v>116</v>
      </c>
      <c r="AG4" s="235"/>
      <c r="AH4" s="129"/>
    </row>
    <row r="5" spans="1:34" ht="15">
      <c r="A5" s="126">
        <v>0</v>
      </c>
      <c r="B5" s="130">
        <v>1</v>
      </c>
      <c r="C5" s="130">
        <v>2</v>
      </c>
      <c r="D5" s="130">
        <v>3</v>
      </c>
      <c r="E5" s="130">
        <v>4</v>
      </c>
      <c r="F5" s="130">
        <v>5</v>
      </c>
      <c r="G5" s="130">
        <v>6</v>
      </c>
      <c r="H5" s="130">
        <v>7</v>
      </c>
      <c r="I5" s="130">
        <v>8</v>
      </c>
      <c r="J5" s="130" t="s">
        <v>147</v>
      </c>
      <c r="K5" s="130"/>
      <c r="L5" s="130"/>
      <c r="M5" s="130"/>
      <c r="N5" s="130"/>
      <c r="O5" s="130"/>
      <c r="P5" s="130"/>
      <c r="Q5" s="26"/>
      <c r="R5" s="26"/>
      <c r="S5" s="26"/>
      <c r="T5" s="26"/>
      <c r="U5" s="26"/>
      <c r="V5" s="26"/>
      <c r="W5" s="26"/>
      <c r="X5" s="26"/>
      <c r="Y5" s="26"/>
      <c r="Z5" s="26"/>
      <c r="AA5" s="26"/>
      <c r="AB5" s="26"/>
      <c r="AC5" s="26"/>
      <c r="AD5" s="26"/>
      <c r="AE5" s="130"/>
      <c r="AF5" s="130"/>
      <c r="AG5" s="130"/>
      <c r="AH5" s="131"/>
    </row>
    <row r="6" spans="1:33" s="62" customFormat="1" ht="43.5" customHeight="1">
      <c r="A6" s="245" t="s">
        <v>118</v>
      </c>
      <c r="B6" s="247" t="s">
        <v>118</v>
      </c>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9"/>
    </row>
    <row r="7" spans="1:33" s="62" customFormat="1" ht="71.25" customHeight="1">
      <c r="A7" s="245"/>
      <c r="B7" s="132" t="s">
        <v>178</v>
      </c>
      <c r="C7" s="86"/>
      <c r="D7" s="86"/>
      <c r="E7" s="86"/>
      <c r="F7" s="86"/>
      <c r="G7" s="87"/>
      <c r="H7" s="19">
        <f>H8+H13</f>
        <v>218160</v>
      </c>
      <c r="I7" s="19">
        <f>I8+I13</f>
        <v>8000</v>
      </c>
      <c r="J7" s="19">
        <f>H7+I7</f>
        <v>226160</v>
      </c>
      <c r="K7" s="61"/>
      <c r="L7" s="61"/>
      <c r="M7" s="61"/>
      <c r="N7" s="61"/>
      <c r="O7" s="61"/>
      <c r="P7" s="61"/>
      <c r="Q7" s="61"/>
      <c r="R7" s="61"/>
      <c r="S7" s="61"/>
      <c r="T7" s="61"/>
      <c r="U7" s="61"/>
      <c r="V7" s="61"/>
      <c r="W7" s="61"/>
      <c r="X7" s="61"/>
      <c r="Y7" s="61"/>
      <c r="Z7" s="61"/>
      <c r="AA7" s="61"/>
      <c r="AB7" s="61"/>
      <c r="AC7" s="61"/>
      <c r="AD7" s="61"/>
      <c r="AE7" s="61"/>
      <c r="AF7" s="61"/>
      <c r="AG7" s="88"/>
    </row>
    <row r="8" spans="1:33" s="62" customFormat="1" ht="47.25" customHeight="1">
      <c r="A8" s="245"/>
      <c r="B8" s="59" t="s">
        <v>66</v>
      </c>
      <c r="C8" s="56"/>
      <c r="D8" s="56"/>
      <c r="E8" s="56"/>
      <c r="F8" s="89"/>
      <c r="G8" s="90"/>
      <c r="H8" s="19">
        <f>H9+H10+H11+H12</f>
        <v>178160</v>
      </c>
      <c r="I8" s="19"/>
      <c r="J8" s="19">
        <f aca="true" t="shared" si="0" ref="J8:J42">H8+I8</f>
        <v>178160</v>
      </c>
      <c r="K8" s="56"/>
      <c r="L8" s="56"/>
      <c r="M8" s="56"/>
      <c r="N8" s="56"/>
      <c r="O8" s="56"/>
      <c r="P8" s="56"/>
      <c r="Q8" s="56"/>
      <c r="R8" s="56"/>
      <c r="S8" s="56"/>
      <c r="T8" s="56"/>
      <c r="U8" s="56"/>
      <c r="V8" s="56"/>
      <c r="W8" s="56"/>
      <c r="X8" s="56"/>
      <c r="Y8" s="56"/>
      <c r="Z8" s="56"/>
      <c r="AA8" s="56"/>
      <c r="AB8" s="56"/>
      <c r="AC8" s="56"/>
      <c r="AD8" s="56"/>
      <c r="AE8" s="56"/>
      <c r="AF8" s="56"/>
      <c r="AG8" s="56"/>
    </row>
    <row r="9" spans="1:33" s="62" customFormat="1" ht="15">
      <c r="A9" s="245"/>
      <c r="B9" s="133" t="s">
        <v>1</v>
      </c>
      <c r="C9" s="134" t="s">
        <v>227</v>
      </c>
      <c r="D9" s="135" t="s">
        <v>123</v>
      </c>
      <c r="E9" s="136" t="s">
        <v>51</v>
      </c>
      <c r="F9" s="137">
        <f>4*21*16</f>
        <v>1344</v>
      </c>
      <c r="G9" s="138">
        <v>85</v>
      </c>
      <c r="H9" s="138">
        <f>F9*G9</f>
        <v>114240</v>
      </c>
      <c r="I9" s="90">
        <f>H9*0%</f>
        <v>0</v>
      </c>
      <c r="J9" s="90">
        <f t="shared" si="0"/>
        <v>114240</v>
      </c>
      <c r="K9" s="56"/>
      <c r="L9" s="56"/>
      <c r="M9" s="56"/>
      <c r="N9" s="56"/>
      <c r="O9" s="56"/>
      <c r="P9" s="56"/>
      <c r="Q9" s="56"/>
      <c r="R9" s="56"/>
      <c r="S9" s="56"/>
      <c r="T9" s="56"/>
      <c r="U9" s="56"/>
      <c r="V9" s="56"/>
      <c r="W9" s="56"/>
      <c r="X9" s="56"/>
      <c r="Y9" s="56"/>
      <c r="Z9" s="56"/>
      <c r="AA9" s="56"/>
      <c r="AB9" s="56"/>
      <c r="AC9" s="56"/>
      <c r="AD9" s="56"/>
      <c r="AE9" s="56"/>
      <c r="AF9" s="56"/>
      <c r="AG9" s="56"/>
    </row>
    <row r="10" spans="1:33" s="62" customFormat="1" ht="15">
      <c r="A10" s="245"/>
      <c r="B10" s="133" t="s">
        <v>173</v>
      </c>
      <c r="C10" s="134" t="s">
        <v>228</v>
      </c>
      <c r="D10" s="135"/>
      <c r="E10" s="136" t="s">
        <v>51</v>
      </c>
      <c r="F10" s="137">
        <f>2*10*16</f>
        <v>320</v>
      </c>
      <c r="G10" s="138">
        <v>85</v>
      </c>
      <c r="H10" s="138">
        <f>F10*G10</f>
        <v>27200</v>
      </c>
      <c r="I10" s="90">
        <f>H10*0%</f>
        <v>0</v>
      </c>
      <c r="J10" s="90">
        <f t="shared" si="0"/>
        <v>27200</v>
      </c>
      <c r="K10" s="56"/>
      <c r="L10" s="56"/>
      <c r="M10" s="56"/>
      <c r="N10" s="56"/>
      <c r="O10" s="56"/>
      <c r="P10" s="56"/>
      <c r="Q10" s="56"/>
      <c r="R10" s="56"/>
      <c r="S10" s="56"/>
      <c r="T10" s="56"/>
      <c r="U10" s="56"/>
      <c r="V10" s="56"/>
      <c r="W10" s="56"/>
      <c r="X10" s="56"/>
      <c r="Y10" s="56"/>
      <c r="Z10" s="56"/>
      <c r="AA10" s="56"/>
      <c r="AB10" s="56"/>
      <c r="AC10" s="56"/>
      <c r="AD10" s="56"/>
      <c r="AE10" s="56"/>
      <c r="AF10" s="56"/>
      <c r="AG10" s="56"/>
    </row>
    <row r="11" spans="1:33" s="62" customFormat="1" ht="15">
      <c r="A11" s="245"/>
      <c r="B11" s="133" t="s">
        <v>174</v>
      </c>
      <c r="C11" s="134" t="s">
        <v>228</v>
      </c>
      <c r="D11" s="139"/>
      <c r="E11" s="136" t="s">
        <v>51</v>
      </c>
      <c r="F11" s="137">
        <f>2*10*16</f>
        <v>320</v>
      </c>
      <c r="G11" s="138">
        <v>85</v>
      </c>
      <c r="H11" s="138">
        <f>F11*G11</f>
        <v>27200</v>
      </c>
      <c r="I11" s="90">
        <f>H11*0%</f>
        <v>0</v>
      </c>
      <c r="J11" s="90">
        <f t="shared" si="0"/>
        <v>27200</v>
      </c>
      <c r="K11" s="56"/>
      <c r="L11" s="56"/>
      <c r="M11" s="56"/>
      <c r="N11" s="56"/>
      <c r="O11" s="56"/>
      <c r="P11" s="56"/>
      <c r="Q11" s="56"/>
      <c r="R11" s="56"/>
      <c r="S11" s="56"/>
      <c r="T11" s="56"/>
      <c r="U11" s="56"/>
      <c r="V11" s="56"/>
      <c r="W11" s="56"/>
      <c r="X11" s="56"/>
      <c r="Y11" s="56"/>
      <c r="Z11" s="56"/>
      <c r="AA11" s="56"/>
      <c r="AB11" s="56"/>
      <c r="AC11" s="56"/>
      <c r="AD11" s="56"/>
      <c r="AE11" s="56"/>
      <c r="AF11" s="56"/>
      <c r="AG11" s="56"/>
    </row>
    <row r="12" spans="1:33" s="62" customFormat="1" ht="15">
      <c r="A12" s="245"/>
      <c r="B12" s="133" t="s">
        <v>2</v>
      </c>
      <c r="C12" s="134" t="s">
        <v>229</v>
      </c>
      <c r="D12" s="139"/>
      <c r="E12" s="136" t="s">
        <v>51</v>
      </c>
      <c r="F12" s="137">
        <f>1*7*16</f>
        <v>112</v>
      </c>
      <c r="G12" s="138">
        <v>85</v>
      </c>
      <c r="H12" s="138">
        <f>F12*G12</f>
        <v>9520</v>
      </c>
      <c r="I12" s="90">
        <f>H12*0%</f>
        <v>0</v>
      </c>
      <c r="J12" s="90">
        <f t="shared" si="0"/>
        <v>9520</v>
      </c>
      <c r="K12" s="56"/>
      <c r="L12" s="56"/>
      <c r="M12" s="56"/>
      <c r="N12" s="56"/>
      <c r="O12" s="56"/>
      <c r="P12" s="56"/>
      <c r="Q12" s="56"/>
      <c r="R12" s="56"/>
      <c r="S12" s="56"/>
      <c r="T12" s="56"/>
      <c r="U12" s="56"/>
      <c r="V12" s="56"/>
      <c r="W12" s="56"/>
      <c r="X12" s="56"/>
      <c r="Y12" s="56"/>
      <c r="Z12" s="56"/>
      <c r="AA12" s="56"/>
      <c r="AB12" s="56"/>
      <c r="AC12" s="56"/>
      <c r="AD12" s="56"/>
      <c r="AE12" s="56"/>
      <c r="AF12" s="56"/>
      <c r="AG12" s="56"/>
    </row>
    <row r="13" spans="1:33" s="62" customFormat="1" ht="30">
      <c r="A13" s="245"/>
      <c r="B13" s="59" t="s">
        <v>233</v>
      </c>
      <c r="C13" s="59" t="s">
        <v>204</v>
      </c>
      <c r="D13" s="56"/>
      <c r="E13" s="56" t="s">
        <v>3</v>
      </c>
      <c r="F13" s="89">
        <v>1</v>
      </c>
      <c r="G13" s="90">
        <v>40000</v>
      </c>
      <c r="H13" s="19">
        <f>F13*G13</f>
        <v>40000</v>
      </c>
      <c r="I13" s="19">
        <f>H13*0.2</f>
        <v>8000</v>
      </c>
      <c r="J13" s="19">
        <f t="shared" si="0"/>
        <v>48000</v>
      </c>
      <c r="K13" s="56"/>
      <c r="L13" s="56"/>
      <c r="M13" s="56"/>
      <c r="N13" s="56"/>
      <c r="O13" s="56"/>
      <c r="P13" s="56"/>
      <c r="Q13" s="56"/>
      <c r="R13" s="56"/>
      <c r="S13" s="56"/>
      <c r="T13" s="56"/>
      <c r="U13" s="56"/>
      <c r="V13" s="56"/>
      <c r="W13" s="56"/>
      <c r="X13" s="56"/>
      <c r="Y13" s="56"/>
      <c r="Z13" s="56"/>
      <c r="AA13" s="56"/>
      <c r="AB13" s="56"/>
      <c r="AC13" s="56"/>
      <c r="AD13" s="56"/>
      <c r="AE13" s="56"/>
      <c r="AF13" s="56"/>
      <c r="AG13" s="56"/>
    </row>
    <row r="14" spans="1:33" s="62" customFormat="1" ht="89.25" customHeight="1">
      <c r="A14" s="245"/>
      <c r="B14" s="140" t="s">
        <v>197</v>
      </c>
      <c r="C14" s="141"/>
      <c r="D14" s="56"/>
      <c r="E14" s="56"/>
      <c r="F14" s="89"/>
      <c r="G14" s="90"/>
      <c r="H14" s="19">
        <f>H15</f>
        <v>10000</v>
      </c>
      <c r="I14" s="19">
        <f>I15</f>
        <v>2000</v>
      </c>
      <c r="J14" s="19">
        <f t="shared" si="0"/>
        <v>12000</v>
      </c>
      <c r="K14" s="61"/>
      <c r="L14" s="61"/>
      <c r="M14" s="61"/>
      <c r="N14" s="61"/>
      <c r="O14" s="61"/>
      <c r="P14" s="61"/>
      <c r="Q14" s="61"/>
      <c r="R14" s="61"/>
      <c r="S14" s="61"/>
      <c r="T14" s="61"/>
      <c r="U14" s="61"/>
      <c r="V14" s="61"/>
      <c r="W14" s="61"/>
      <c r="X14" s="61"/>
      <c r="Y14" s="61"/>
      <c r="Z14" s="61"/>
      <c r="AA14" s="61"/>
      <c r="AB14" s="61"/>
      <c r="AC14" s="61"/>
      <c r="AD14" s="61"/>
      <c r="AE14" s="61"/>
      <c r="AF14" s="61"/>
      <c r="AG14" s="61"/>
    </row>
    <row r="15" spans="1:33" s="62" customFormat="1" ht="95.25" customHeight="1">
      <c r="A15" s="245"/>
      <c r="B15" s="33" t="s">
        <v>199</v>
      </c>
      <c r="C15" s="59" t="s">
        <v>205</v>
      </c>
      <c r="D15" s="56"/>
      <c r="E15" s="56" t="s">
        <v>3</v>
      </c>
      <c r="F15" s="89">
        <v>1</v>
      </c>
      <c r="G15" s="90">
        <v>10000</v>
      </c>
      <c r="H15" s="138">
        <f>F15*G15</f>
        <v>10000</v>
      </c>
      <c r="I15" s="90">
        <f>H15*0.2</f>
        <v>2000</v>
      </c>
      <c r="J15" s="90">
        <f t="shared" si="0"/>
        <v>12000</v>
      </c>
      <c r="K15" s="56"/>
      <c r="L15" s="56"/>
      <c r="M15" s="56"/>
      <c r="N15" s="56"/>
      <c r="O15" s="56"/>
      <c r="P15" s="56"/>
      <c r="Q15" s="56"/>
      <c r="R15" s="56"/>
      <c r="S15" s="56"/>
      <c r="T15" s="56"/>
      <c r="U15" s="56"/>
      <c r="V15" s="56"/>
      <c r="W15" s="56"/>
      <c r="X15" s="56"/>
      <c r="Y15" s="56"/>
      <c r="Z15" s="56"/>
      <c r="AA15" s="56"/>
      <c r="AB15" s="56"/>
      <c r="AC15" s="56"/>
      <c r="AD15" s="56"/>
      <c r="AE15" s="56"/>
      <c r="AF15" s="56"/>
      <c r="AG15" s="56"/>
    </row>
    <row r="16" spans="1:33" s="62" customFormat="1" ht="64.5" customHeight="1">
      <c r="A16" s="245"/>
      <c r="B16" s="142" t="s">
        <v>69</v>
      </c>
      <c r="C16" s="142" t="s">
        <v>206</v>
      </c>
      <c r="D16" s="56"/>
      <c r="E16" s="56" t="s">
        <v>3</v>
      </c>
      <c r="F16" s="89">
        <v>1</v>
      </c>
      <c r="G16" s="90">
        <v>400</v>
      </c>
      <c r="H16" s="143">
        <f>F16*G16</f>
        <v>400</v>
      </c>
      <c r="I16" s="143">
        <f>H16*0.2</f>
        <v>80</v>
      </c>
      <c r="J16" s="19">
        <f t="shared" si="0"/>
        <v>480</v>
      </c>
      <c r="K16" s="61"/>
      <c r="L16" s="61"/>
      <c r="M16" s="61"/>
      <c r="N16" s="61"/>
      <c r="O16" s="61"/>
      <c r="P16" s="61"/>
      <c r="Q16" s="61"/>
      <c r="R16" s="61"/>
      <c r="S16" s="61"/>
      <c r="T16" s="61"/>
      <c r="U16" s="61"/>
      <c r="V16" s="61"/>
      <c r="W16" s="61"/>
      <c r="X16" s="61"/>
      <c r="Y16" s="61"/>
      <c r="Z16" s="61"/>
      <c r="AA16" s="61"/>
      <c r="AB16" s="61"/>
      <c r="AC16" s="61"/>
      <c r="AD16" s="61"/>
      <c r="AE16" s="61"/>
      <c r="AF16" s="61"/>
      <c r="AG16" s="61"/>
    </row>
    <row r="17" spans="1:33" s="62" customFormat="1" ht="75" customHeight="1">
      <c r="A17" s="245"/>
      <c r="B17" s="144" t="s">
        <v>198</v>
      </c>
      <c r="C17" s="56"/>
      <c r="D17" s="56"/>
      <c r="E17" s="56"/>
      <c r="F17" s="89"/>
      <c r="G17" s="90"/>
      <c r="H17" s="143">
        <f>H18</f>
        <v>12000</v>
      </c>
      <c r="I17" s="143">
        <f>I18</f>
        <v>2400</v>
      </c>
      <c r="J17" s="143">
        <f>J18</f>
        <v>14400</v>
      </c>
      <c r="K17" s="61"/>
      <c r="L17" s="61"/>
      <c r="M17" s="61"/>
      <c r="N17" s="61"/>
      <c r="O17" s="61"/>
      <c r="P17" s="61"/>
      <c r="Q17" s="61"/>
      <c r="R17" s="61"/>
      <c r="S17" s="61"/>
      <c r="T17" s="61"/>
      <c r="U17" s="61"/>
      <c r="V17" s="61"/>
      <c r="W17" s="61"/>
      <c r="X17" s="61"/>
      <c r="Y17" s="61"/>
      <c r="Z17" s="61"/>
      <c r="AA17" s="61"/>
      <c r="AB17" s="61"/>
      <c r="AC17" s="61"/>
      <c r="AD17" s="61"/>
      <c r="AE17" s="61"/>
      <c r="AF17" s="61"/>
      <c r="AG17" s="61"/>
    </row>
    <row r="18" spans="1:33" s="62" customFormat="1" ht="63" customHeight="1">
      <c r="A18" s="245"/>
      <c r="B18" s="142"/>
      <c r="C18" s="56" t="s">
        <v>143</v>
      </c>
      <c r="D18" s="56"/>
      <c r="E18" s="56" t="s">
        <v>50</v>
      </c>
      <c r="F18" s="89">
        <v>12</v>
      </c>
      <c r="G18" s="90">
        <v>1000</v>
      </c>
      <c r="H18" s="90">
        <f>F18*G18</f>
        <v>12000</v>
      </c>
      <c r="I18" s="90">
        <f>H18*0.2</f>
        <v>2400</v>
      </c>
      <c r="J18" s="90">
        <f t="shared" si="0"/>
        <v>14400</v>
      </c>
      <c r="K18" s="56"/>
      <c r="L18" s="56"/>
      <c r="M18" s="56"/>
      <c r="N18" s="56"/>
      <c r="O18" s="56"/>
      <c r="P18" s="56"/>
      <c r="Q18" s="56"/>
      <c r="R18" s="56"/>
      <c r="S18" s="56"/>
      <c r="T18" s="56"/>
      <c r="U18" s="56"/>
      <c r="V18" s="56"/>
      <c r="W18" s="56"/>
      <c r="X18" s="56"/>
      <c r="Y18" s="56"/>
      <c r="Z18" s="56"/>
      <c r="AA18" s="56"/>
      <c r="AB18" s="56"/>
      <c r="AC18" s="56"/>
      <c r="AD18" s="56"/>
      <c r="AE18" s="56"/>
      <c r="AF18" s="56"/>
      <c r="AG18" s="56"/>
    </row>
    <row r="19" spans="1:33" s="62" customFormat="1" ht="36" customHeight="1">
      <c r="A19" s="245"/>
      <c r="B19" s="144" t="s">
        <v>67</v>
      </c>
      <c r="C19" s="57" t="s">
        <v>144</v>
      </c>
      <c r="D19" s="56"/>
      <c r="E19" s="56" t="s">
        <v>50</v>
      </c>
      <c r="F19" s="89">
        <v>12</v>
      </c>
      <c r="G19" s="90">
        <v>1000</v>
      </c>
      <c r="H19" s="19">
        <f>F19*G19</f>
        <v>12000</v>
      </c>
      <c r="I19" s="143">
        <f>H19*0.2</f>
        <v>2400</v>
      </c>
      <c r="J19" s="19">
        <f t="shared" si="0"/>
        <v>14400</v>
      </c>
      <c r="K19" s="61"/>
      <c r="L19" s="61"/>
      <c r="M19" s="61"/>
      <c r="N19" s="61"/>
      <c r="O19" s="61"/>
      <c r="P19" s="61"/>
      <c r="Q19" s="61"/>
      <c r="R19" s="61"/>
      <c r="S19" s="61"/>
      <c r="T19" s="61"/>
      <c r="U19" s="61"/>
      <c r="V19" s="61"/>
      <c r="W19" s="61"/>
      <c r="X19" s="61"/>
      <c r="Y19" s="61"/>
      <c r="Z19" s="61"/>
      <c r="AA19" s="61"/>
      <c r="AB19" s="61"/>
      <c r="AC19" s="61"/>
      <c r="AD19" s="61"/>
      <c r="AE19" s="61"/>
      <c r="AF19" s="61"/>
      <c r="AG19" s="61"/>
    </row>
    <row r="20" spans="1:33" s="62" customFormat="1" ht="36" customHeight="1">
      <c r="A20" s="245"/>
      <c r="B20" s="145" t="s">
        <v>125</v>
      </c>
      <c r="C20" s="56"/>
      <c r="D20" s="56"/>
      <c r="E20" s="56"/>
      <c r="F20" s="89"/>
      <c r="G20" s="90"/>
      <c r="H20" s="90"/>
      <c r="I20" s="90"/>
      <c r="J20" s="90">
        <f t="shared" si="0"/>
        <v>0</v>
      </c>
      <c r="K20" s="56"/>
      <c r="L20" s="56"/>
      <c r="M20" s="56"/>
      <c r="N20" s="56"/>
      <c r="O20" s="56"/>
      <c r="P20" s="56"/>
      <c r="Q20" s="56"/>
      <c r="R20" s="56"/>
      <c r="S20" s="56"/>
      <c r="T20" s="56"/>
      <c r="U20" s="56"/>
      <c r="V20" s="56"/>
      <c r="W20" s="56"/>
      <c r="X20" s="56"/>
      <c r="Y20" s="56"/>
      <c r="Z20" s="56"/>
      <c r="AA20" s="56"/>
      <c r="AB20" s="56"/>
      <c r="AC20" s="56"/>
      <c r="AD20" s="56"/>
      <c r="AE20" s="56"/>
      <c r="AF20" s="56"/>
      <c r="AG20" s="56"/>
    </row>
    <row r="21" spans="1:33" s="62" customFormat="1" ht="36" customHeight="1">
      <c r="A21" s="110" t="s">
        <v>142</v>
      </c>
      <c r="B21" s="145"/>
      <c r="C21" s="56"/>
      <c r="D21" s="56"/>
      <c r="E21" s="56"/>
      <c r="F21" s="89"/>
      <c r="G21" s="90"/>
      <c r="H21" s="146">
        <f>H19+H18+H16+H14+H7</f>
        <v>252560</v>
      </c>
      <c r="I21" s="146">
        <f>I19+I18+I16+I14+I7</f>
        <v>14880</v>
      </c>
      <c r="J21" s="146">
        <f>J19+J18+J16+J14+J7</f>
        <v>267440</v>
      </c>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8"/>
    </row>
    <row r="22" spans="1:33" s="62" customFormat="1" ht="30">
      <c r="A22" s="246" t="s">
        <v>124</v>
      </c>
      <c r="B22" s="74" t="s">
        <v>128</v>
      </c>
      <c r="C22" s="56"/>
      <c r="D22" s="56"/>
      <c r="E22" s="56"/>
      <c r="F22" s="91"/>
      <c r="G22" s="91"/>
      <c r="H22" s="18">
        <f>H23</f>
        <v>168000</v>
      </c>
      <c r="I22" s="18">
        <f>I23</f>
        <v>33600</v>
      </c>
      <c r="J22" s="18">
        <f t="shared" si="0"/>
        <v>201600</v>
      </c>
      <c r="K22" s="56"/>
      <c r="L22" s="56"/>
      <c r="M22" s="56"/>
      <c r="N22" s="56"/>
      <c r="O22" s="56"/>
      <c r="P22" s="56"/>
      <c r="Q22" s="56"/>
      <c r="R22" s="56"/>
      <c r="S22" s="56"/>
      <c r="T22" s="56"/>
      <c r="U22" s="56"/>
      <c r="V22" s="56"/>
      <c r="W22" s="56"/>
      <c r="X22" s="56"/>
      <c r="Y22" s="56"/>
      <c r="Z22" s="56"/>
      <c r="AA22" s="56"/>
      <c r="AB22" s="56"/>
      <c r="AC22" s="56"/>
      <c r="AD22" s="56"/>
      <c r="AE22" s="56"/>
      <c r="AF22" s="56"/>
      <c r="AG22" s="56"/>
    </row>
    <row r="23" spans="1:33" s="62" customFormat="1" ht="135">
      <c r="A23" s="246"/>
      <c r="B23" s="149" t="s">
        <v>65</v>
      </c>
      <c r="C23" s="150" t="s">
        <v>127</v>
      </c>
      <c r="D23" s="56"/>
      <c r="E23" s="56" t="s">
        <v>5</v>
      </c>
      <c r="F23" s="89">
        <v>2</v>
      </c>
      <c r="G23" s="90">
        <v>84000</v>
      </c>
      <c r="H23" s="90">
        <f>F23*G23</f>
        <v>168000</v>
      </c>
      <c r="I23" s="92">
        <f>H23*0.2</f>
        <v>33600</v>
      </c>
      <c r="J23" s="90">
        <f t="shared" si="0"/>
        <v>201600</v>
      </c>
      <c r="K23" s="56"/>
      <c r="L23" s="56"/>
      <c r="M23" s="56"/>
      <c r="N23" s="56"/>
      <c r="O23" s="56"/>
      <c r="P23" s="56"/>
      <c r="Q23" s="56"/>
      <c r="R23" s="56"/>
      <c r="S23" s="56"/>
      <c r="T23" s="56"/>
      <c r="U23" s="56"/>
      <c r="V23" s="56"/>
      <c r="W23" s="56"/>
      <c r="X23" s="56"/>
      <c r="Y23" s="56"/>
      <c r="Z23" s="56"/>
      <c r="AA23" s="56"/>
      <c r="AB23" s="56"/>
      <c r="AC23" s="56"/>
      <c r="AD23" s="56"/>
      <c r="AE23" s="56"/>
      <c r="AF23" s="56"/>
      <c r="AG23" s="56"/>
    </row>
    <row r="24" spans="1:33" s="62" customFormat="1" ht="30">
      <c r="A24" s="246"/>
      <c r="B24" s="93" t="s">
        <v>137</v>
      </c>
      <c r="C24" s="56"/>
      <c r="D24" s="56"/>
      <c r="E24" s="56"/>
      <c r="F24" s="91"/>
      <c r="G24" s="91"/>
      <c r="H24" s="18">
        <f>H25</f>
        <v>50000</v>
      </c>
      <c r="I24" s="18">
        <f>I25</f>
        <v>0</v>
      </c>
      <c r="J24" s="18">
        <f t="shared" si="0"/>
        <v>50000</v>
      </c>
      <c r="K24" s="56"/>
      <c r="L24" s="56"/>
      <c r="M24" s="56"/>
      <c r="N24" s="56"/>
      <c r="O24" s="56"/>
      <c r="P24" s="56"/>
      <c r="Q24" s="56"/>
      <c r="R24" s="56"/>
      <c r="S24" s="56"/>
      <c r="T24" s="56"/>
      <c r="U24" s="56"/>
      <c r="V24" s="56"/>
      <c r="W24" s="56"/>
      <c r="X24" s="56"/>
      <c r="Y24" s="56"/>
      <c r="Z24" s="56"/>
      <c r="AA24" s="56"/>
      <c r="AB24" s="56"/>
      <c r="AC24" s="56"/>
      <c r="AD24" s="56"/>
      <c r="AE24" s="56"/>
      <c r="AF24" s="56"/>
      <c r="AG24" s="56"/>
    </row>
    <row r="25" spans="1:33" s="98" customFormat="1" ht="45">
      <c r="A25" s="246"/>
      <c r="B25" s="151" t="s">
        <v>65</v>
      </c>
      <c r="C25" s="152" t="s">
        <v>207</v>
      </c>
      <c r="D25" s="94"/>
      <c r="E25" s="94" t="s">
        <v>3</v>
      </c>
      <c r="F25" s="95">
        <v>1</v>
      </c>
      <c r="G25" s="96">
        <v>50000</v>
      </c>
      <c r="H25" s="96">
        <f>F25*G25</f>
        <v>50000</v>
      </c>
      <c r="I25" s="96">
        <v>0</v>
      </c>
      <c r="J25" s="96">
        <f t="shared" si="0"/>
        <v>50000</v>
      </c>
      <c r="K25" s="97"/>
      <c r="L25" s="97"/>
      <c r="M25" s="97"/>
      <c r="N25" s="97"/>
      <c r="O25" s="97"/>
      <c r="P25" s="97"/>
      <c r="Q25" s="97"/>
      <c r="R25" s="97"/>
      <c r="S25" s="97"/>
      <c r="T25" s="97"/>
      <c r="U25" s="97"/>
      <c r="V25" s="97"/>
      <c r="W25" s="97"/>
      <c r="X25" s="97"/>
      <c r="Y25" s="97"/>
      <c r="Z25" s="97"/>
      <c r="AA25" s="97"/>
      <c r="AB25" s="97"/>
      <c r="AC25" s="97"/>
      <c r="AD25" s="97"/>
      <c r="AE25" s="97"/>
      <c r="AF25" s="97"/>
      <c r="AG25" s="97"/>
    </row>
    <row r="26" spans="1:33" s="62" customFormat="1" ht="30">
      <c r="A26" s="99" t="s">
        <v>138</v>
      </c>
      <c r="B26" s="153"/>
      <c r="C26" s="150"/>
      <c r="D26" s="56"/>
      <c r="E26" s="56"/>
      <c r="F26" s="89"/>
      <c r="G26" s="90"/>
      <c r="H26" s="19">
        <f>H24+H22</f>
        <v>218000</v>
      </c>
      <c r="I26" s="19">
        <f>I24+I22</f>
        <v>33600</v>
      </c>
      <c r="J26" s="154">
        <f t="shared" si="0"/>
        <v>251600</v>
      </c>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row>
    <row r="27" spans="1:33" s="62" customFormat="1" ht="15">
      <c r="A27" s="237" t="s">
        <v>126</v>
      </c>
      <c r="B27" s="74" t="s">
        <v>131</v>
      </c>
      <c r="C27" s="56"/>
      <c r="D27" s="56"/>
      <c r="E27" s="56"/>
      <c r="F27" s="91"/>
      <c r="G27" s="91"/>
      <c r="H27" s="18">
        <f>H28+H30</f>
        <v>298000</v>
      </c>
      <c r="I27" s="18">
        <f>I28+I30</f>
        <v>40000</v>
      </c>
      <c r="J27" s="18">
        <f t="shared" si="0"/>
        <v>338000</v>
      </c>
      <c r="K27" s="56"/>
      <c r="L27" s="56"/>
      <c r="M27" s="56"/>
      <c r="N27" s="56"/>
      <c r="O27" s="56"/>
      <c r="P27" s="56"/>
      <c r="Q27" s="56"/>
      <c r="R27" s="56"/>
      <c r="S27" s="56"/>
      <c r="T27" s="56"/>
      <c r="U27" s="56"/>
      <c r="V27" s="56"/>
      <c r="W27" s="56"/>
      <c r="X27" s="56"/>
      <c r="Y27" s="56"/>
      <c r="Z27" s="56"/>
      <c r="AA27" s="56"/>
      <c r="AB27" s="56"/>
      <c r="AC27" s="56"/>
      <c r="AD27" s="56"/>
      <c r="AE27" s="56"/>
      <c r="AF27" s="56"/>
      <c r="AG27" s="56"/>
    </row>
    <row r="28" spans="1:33" s="62" customFormat="1" ht="15">
      <c r="A28" s="238"/>
      <c r="B28" s="56" t="s">
        <v>56</v>
      </c>
      <c r="C28" s="56"/>
      <c r="D28" s="56"/>
      <c r="E28" s="56"/>
      <c r="F28" s="89"/>
      <c r="G28" s="90"/>
      <c r="H28" s="90">
        <f>H29</f>
        <v>200000</v>
      </c>
      <c r="I28" s="92">
        <f>H28*0.2</f>
        <v>40000</v>
      </c>
      <c r="J28" s="90">
        <f t="shared" si="0"/>
        <v>240000</v>
      </c>
      <c r="K28" s="56"/>
      <c r="L28" s="56"/>
      <c r="M28" s="56"/>
      <c r="N28" s="56"/>
      <c r="O28" s="56"/>
      <c r="P28" s="56"/>
      <c r="Q28" s="56"/>
      <c r="R28" s="56"/>
      <c r="S28" s="56"/>
      <c r="T28" s="56"/>
      <c r="U28" s="56"/>
      <c r="V28" s="56"/>
      <c r="W28" s="56"/>
      <c r="X28" s="56"/>
      <c r="Y28" s="56"/>
      <c r="Z28" s="56"/>
      <c r="AA28" s="56"/>
      <c r="AB28" s="56"/>
      <c r="AC28" s="56"/>
      <c r="AD28" s="56"/>
      <c r="AE28" s="56"/>
      <c r="AF28" s="56"/>
      <c r="AG28" s="56"/>
    </row>
    <row r="29" spans="1:33" s="62" customFormat="1" ht="30">
      <c r="A29" s="238"/>
      <c r="B29" s="56" t="s">
        <v>59</v>
      </c>
      <c r="C29" s="57" t="s">
        <v>130</v>
      </c>
      <c r="D29" s="56"/>
      <c r="E29" s="56" t="s">
        <v>129</v>
      </c>
      <c r="F29" s="89">
        <v>1</v>
      </c>
      <c r="G29" s="90">
        <v>200000</v>
      </c>
      <c r="H29" s="90">
        <f>F29*G29</f>
        <v>200000</v>
      </c>
      <c r="I29" s="92">
        <f>H29*0.2</f>
        <v>40000</v>
      </c>
      <c r="J29" s="90">
        <f t="shared" si="0"/>
        <v>240000</v>
      </c>
      <c r="K29" s="56"/>
      <c r="L29" s="56"/>
      <c r="M29" s="56"/>
      <c r="N29" s="56"/>
      <c r="O29" s="56"/>
      <c r="P29" s="56"/>
      <c r="Q29" s="56"/>
      <c r="R29" s="56"/>
      <c r="S29" s="56"/>
      <c r="T29" s="56"/>
      <c r="U29" s="56"/>
      <c r="V29" s="56"/>
      <c r="W29" s="56"/>
      <c r="X29" s="56"/>
      <c r="Y29" s="56"/>
      <c r="Z29" s="56"/>
      <c r="AA29" s="56"/>
      <c r="AB29" s="56"/>
      <c r="AC29" s="56"/>
      <c r="AD29" s="56"/>
      <c r="AE29" s="56"/>
      <c r="AF29" s="56"/>
      <c r="AG29" s="56"/>
    </row>
    <row r="30" spans="1:33" s="62" customFormat="1" ht="33" customHeight="1">
      <c r="A30" s="238"/>
      <c r="B30" s="155" t="s">
        <v>70</v>
      </c>
      <c r="C30" s="56"/>
      <c r="D30" s="56"/>
      <c r="E30" s="56"/>
      <c r="F30" s="89"/>
      <c r="G30" s="90"/>
      <c r="H30" s="90">
        <f>H31+H32</f>
        <v>98000</v>
      </c>
      <c r="I30" s="92">
        <f>I31+I32</f>
        <v>0</v>
      </c>
      <c r="J30" s="90">
        <f t="shared" si="0"/>
        <v>98000</v>
      </c>
      <c r="K30" s="56"/>
      <c r="L30" s="56"/>
      <c r="M30" s="56"/>
      <c r="N30" s="56"/>
      <c r="O30" s="56"/>
      <c r="P30" s="56"/>
      <c r="Q30" s="56"/>
      <c r="R30" s="56"/>
      <c r="S30" s="56"/>
      <c r="T30" s="56"/>
      <c r="U30" s="56"/>
      <c r="V30" s="56"/>
      <c r="W30" s="56"/>
      <c r="X30" s="56"/>
      <c r="Y30" s="56"/>
      <c r="Z30" s="56"/>
      <c r="AA30" s="56"/>
      <c r="AB30" s="56"/>
      <c r="AC30" s="56"/>
      <c r="AD30" s="56"/>
      <c r="AE30" s="56"/>
      <c r="AF30" s="56"/>
      <c r="AG30" s="56"/>
    </row>
    <row r="31" spans="1:33" s="62" customFormat="1" ht="30">
      <c r="A31" s="238"/>
      <c r="B31" s="240" t="s">
        <v>72</v>
      </c>
      <c r="C31" s="57" t="s">
        <v>187</v>
      </c>
      <c r="D31" s="56"/>
      <c r="E31" s="56" t="s">
        <v>51</v>
      </c>
      <c r="F31" s="89">
        <f>2*300</f>
        <v>600</v>
      </c>
      <c r="G31" s="90">
        <v>140</v>
      </c>
      <c r="H31" s="90">
        <f>F31*G31</f>
        <v>84000</v>
      </c>
      <c r="I31" s="92">
        <v>0</v>
      </c>
      <c r="J31" s="90">
        <f t="shared" si="0"/>
        <v>84000</v>
      </c>
      <c r="K31" s="56"/>
      <c r="L31" s="56"/>
      <c r="M31" s="56"/>
      <c r="N31" s="56"/>
      <c r="O31" s="56"/>
      <c r="P31" s="56"/>
      <c r="Q31" s="56"/>
      <c r="R31" s="56"/>
      <c r="S31" s="56"/>
      <c r="T31" s="56"/>
      <c r="U31" s="56"/>
      <c r="V31" s="56"/>
      <c r="W31" s="56"/>
      <c r="X31" s="56"/>
      <c r="Y31" s="56"/>
      <c r="Z31" s="56"/>
      <c r="AA31" s="56"/>
      <c r="AB31" s="56"/>
      <c r="AC31" s="56"/>
      <c r="AD31" s="56"/>
      <c r="AE31" s="56"/>
      <c r="AF31" s="56"/>
      <c r="AG31" s="56"/>
    </row>
    <row r="32" spans="1:33" s="62" customFormat="1" ht="30">
      <c r="A32" s="238"/>
      <c r="B32" s="241"/>
      <c r="C32" s="57" t="s">
        <v>188</v>
      </c>
      <c r="D32" s="56"/>
      <c r="E32" s="56" t="s">
        <v>51</v>
      </c>
      <c r="F32" s="89">
        <v>100</v>
      </c>
      <c r="G32" s="90">
        <v>140</v>
      </c>
      <c r="H32" s="90">
        <f>F32*G32</f>
        <v>14000</v>
      </c>
      <c r="I32" s="92">
        <v>0</v>
      </c>
      <c r="J32" s="90">
        <f t="shared" si="0"/>
        <v>14000</v>
      </c>
      <c r="K32" s="56"/>
      <c r="L32" s="56"/>
      <c r="M32" s="56"/>
      <c r="N32" s="56"/>
      <c r="O32" s="56"/>
      <c r="P32" s="56"/>
      <c r="Q32" s="56"/>
      <c r="R32" s="56"/>
      <c r="S32" s="56"/>
      <c r="T32" s="56"/>
      <c r="U32" s="56"/>
      <c r="V32" s="56"/>
      <c r="W32" s="56"/>
      <c r="X32" s="56"/>
      <c r="Y32" s="56"/>
      <c r="Z32" s="56"/>
      <c r="AA32" s="56"/>
      <c r="AB32" s="56"/>
      <c r="AC32" s="56"/>
      <c r="AD32" s="56"/>
      <c r="AE32" s="56"/>
      <c r="AF32" s="56"/>
      <c r="AG32" s="56"/>
    </row>
    <row r="33" spans="1:33" s="62" customFormat="1" ht="15">
      <c r="A33" s="238"/>
      <c r="B33" s="74" t="s">
        <v>134</v>
      </c>
      <c r="C33" s="56"/>
      <c r="D33" s="56"/>
      <c r="E33" s="56"/>
      <c r="F33" s="91"/>
      <c r="G33" s="91"/>
      <c r="H33" s="18">
        <f>H34</f>
        <v>500000</v>
      </c>
      <c r="I33" s="18">
        <f>I34</f>
        <v>100000</v>
      </c>
      <c r="J33" s="18">
        <f t="shared" si="0"/>
        <v>600000</v>
      </c>
      <c r="K33" s="56"/>
      <c r="L33" s="56"/>
      <c r="M33" s="56"/>
      <c r="N33" s="56"/>
      <c r="O33" s="56"/>
      <c r="P33" s="56"/>
      <c r="Q33" s="56"/>
      <c r="R33" s="56"/>
      <c r="S33" s="56"/>
      <c r="T33" s="56"/>
      <c r="U33" s="56"/>
      <c r="V33" s="56"/>
      <c r="W33" s="56"/>
      <c r="X33" s="56"/>
      <c r="Y33" s="56"/>
      <c r="Z33" s="56"/>
      <c r="AA33" s="56"/>
      <c r="AB33" s="56"/>
      <c r="AC33" s="56"/>
      <c r="AD33" s="56"/>
      <c r="AE33" s="56"/>
      <c r="AF33" s="56"/>
      <c r="AG33" s="56"/>
    </row>
    <row r="34" spans="1:33" s="62" customFormat="1" ht="15">
      <c r="A34" s="238"/>
      <c r="B34" s="183" t="s">
        <v>56</v>
      </c>
      <c r="C34" s="57"/>
      <c r="D34" s="56"/>
      <c r="E34" s="56"/>
      <c r="F34" s="89"/>
      <c r="G34" s="90"/>
      <c r="H34" s="90">
        <f>H35</f>
        <v>500000</v>
      </c>
      <c r="I34" s="90">
        <f>I35</f>
        <v>100000</v>
      </c>
      <c r="J34" s="90">
        <f t="shared" si="0"/>
        <v>600000</v>
      </c>
      <c r="K34" s="56"/>
      <c r="L34" s="56"/>
      <c r="M34" s="56"/>
      <c r="N34" s="56"/>
      <c r="O34" s="56"/>
      <c r="P34" s="56"/>
      <c r="Q34" s="56"/>
      <c r="R34" s="56"/>
      <c r="S34" s="56"/>
      <c r="T34" s="56"/>
      <c r="U34" s="56"/>
      <c r="V34" s="56"/>
      <c r="W34" s="56"/>
      <c r="X34" s="56"/>
      <c r="Y34" s="56"/>
      <c r="Z34" s="56"/>
      <c r="AA34" s="56"/>
      <c r="AB34" s="56"/>
      <c r="AC34" s="56"/>
      <c r="AD34" s="56"/>
      <c r="AE34" s="56"/>
      <c r="AF34" s="56"/>
      <c r="AG34" s="56"/>
    </row>
    <row r="35" spans="1:33" s="62" customFormat="1" ht="90">
      <c r="A35" s="238"/>
      <c r="B35" s="156" t="s">
        <v>57</v>
      </c>
      <c r="C35" s="59" t="s">
        <v>132</v>
      </c>
      <c r="D35" s="56"/>
      <c r="E35" s="56" t="s">
        <v>129</v>
      </c>
      <c r="F35" s="89">
        <v>5</v>
      </c>
      <c r="G35" s="90">
        <v>100000</v>
      </c>
      <c r="H35" s="90">
        <f>F35*G35</f>
        <v>500000</v>
      </c>
      <c r="I35" s="92">
        <f>H35*0.2</f>
        <v>100000</v>
      </c>
      <c r="J35" s="90">
        <f t="shared" si="0"/>
        <v>600000</v>
      </c>
      <c r="K35" s="56"/>
      <c r="L35" s="56"/>
      <c r="M35" s="56"/>
      <c r="N35" s="56"/>
      <c r="O35" s="56"/>
      <c r="P35" s="56"/>
      <c r="Q35" s="56"/>
      <c r="R35" s="56"/>
      <c r="S35" s="56"/>
      <c r="T35" s="56"/>
      <c r="U35" s="56"/>
      <c r="V35" s="56"/>
      <c r="W35" s="56"/>
      <c r="X35" s="56"/>
      <c r="Y35" s="56"/>
      <c r="Z35" s="56"/>
      <c r="AA35" s="56"/>
      <c r="AB35" s="56"/>
      <c r="AC35" s="56"/>
      <c r="AD35" s="56"/>
      <c r="AE35" s="56"/>
      <c r="AF35" s="56"/>
      <c r="AG35" s="56"/>
    </row>
    <row r="36" spans="1:33" s="62" customFormat="1" ht="15">
      <c r="A36" s="238"/>
      <c r="B36" s="74" t="s">
        <v>135</v>
      </c>
      <c r="C36" s="56"/>
      <c r="D36" s="56"/>
      <c r="E36" s="56"/>
      <c r="F36" s="91"/>
      <c r="G36" s="91"/>
      <c r="H36" s="18">
        <f>H37</f>
        <v>25000</v>
      </c>
      <c r="I36" s="18">
        <f>I37</f>
        <v>5000</v>
      </c>
      <c r="J36" s="18">
        <f t="shared" si="0"/>
        <v>30000</v>
      </c>
      <c r="K36" s="56"/>
      <c r="L36" s="56"/>
      <c r="M36" s="56"/>
      <c r="N36" s="56"/>
      <c r="O36" s="56"/>
      <c r="P36" s="56"/>
      <c r="Q36" s="56"/>
      <c r="R36" s="56"/>
      <c r="S36" s="56"/>
      <c r="T36" s="56"/>
      <c r="U36" s="56"/>
      <c r="V36" s="56"/>
      <c r="W36" s="56"/>
      <c r="X36" s="56"/>
      <c r="Y36" s="56"/>
      <c r="Z36" s="56"/>
      <c r="AA36" s="56"/>
      <c r="AB36" s="56"/>
      <c r="AC36" s="56"/>
      <c r="AD36" s="56"/>
      <c r="AE36" s="56"/>
      <c r="AF36" s="56"/>
      <c r="AG36" s="56"/>
    </row>
    <row r="37" spans="1:33" s="62" customFormat="1" ht="23.25" customHeight="1">
      <c r="A37" s="238"/>
      <c r="B37" s="183" t="s">
        <v>56</v>
      </c>
      <c r="C37" s="59"/>
      <c r="D37" s="56"/>
      <c r="E37" s="56"/>
      <c r="F37" s="89"/>
      <c r="G37" s="90"/>
      <c r="H37" s="90">
        <f>H38</f>
        <v>25000</v>
      </c>
      <c r="I37" s="92">
        <f>H37*0.2</f>
        <v>5000</v>
      </c>
      <c r="J37" s="90">
        <f t="shared" si="0"/>
        <v>30000</v>
      </c>
      <c r="K37" s="56"/>
      <c r="L37" s="56"/>
      <c r="M37" s="56"/>
      <c r="N37" s="56"/>
      <c r="O37" s="56"/>
      <c r="P37" s="56"/>
      <c r="Q37" s="56"/>
      <c r="R37" s="56"/>
      <c r="S37" s="56"/>
      <c r="T37" s="56"/>
      <c r="U37" s="56"/>
      <c r="V37" s="56"/>
      <c r="W37" s="56"/>
      <c r="X37" s="56"/>
      <c r="Y37" s="56"/>
      <c r="Z37" s="56"/>
      <c r="AA37" s="56"/>
      <c r="AB37" s="56"/>
      <c r="AC37" s="56"/>
      <c r="AD37" s="56"/>
      <c r="AE37" s="56"/>
      <c r="AF37" s="56"/>
      <c r="AG37" s="56"/>
    </row>
    <row r="38" spans="1:33" s="62" customFormat="1" ht="45">
      <c r="A38" s="239"/>
      <c r="B38" s="156" t="s">
        <v>57</v>
      </c>
      <c r="C38" s="57" t="s">
        <v>133</v>
      </c>
      <c r="D38" s="56"/>
      <c r="E38" s="56" t="s">
        <v>129</v>
      </c>
      <c r="F38" s="89">
        <v>1</v>
      </c>
      <c r="G38" s="90">
        <v>25000</v>
      </c>
      <c r="H38" s="90">
        <f>F38*G38</f>
        <v>25000</v>
      </c>
      <c r="I38" s="92">
        <f>H38*0.2</f>
        <v>5000</v>
      </c>
      <c r="J38" s="90">
        <f t="shared" si="0"/>
        <v>30000</v>
      </c>
      <c r="K38" s="56"/>
      <c r="L38" s="56"/>
      <c r="M38" s="56"/>
      <c r="N38" s="56"/>
      <c r="O38" s="56"/>
      <c r="P38" s="56"/>
      <c r="Q38" s="56"/>
      <c r="R38" s="56"/>
      <c r="S38" s="56"/>
      <c r="T38" s="56"/>
      <c r="U38" s="56"/>
      <c r="V38" s="56"/>
      <c r="W38" s="56"/>
      <c r="X38" s="56"/>
      <c r="Y38" s="56"/>
      <c r="Z38" s="56"/>
      <c r="AA38" s="56"/>
      <c r="AB38" s="56"/>
      <c r="AC38" s="56"/>
      <c r="AD38" s="56"/>
      <c r="AE38" s="56"/>
      <c r="AF38" s="56"/>
      <c r="AG38" s="56"/>
    </row>
    <row r="39" spans="1:33" s="83" customFormat="1" ht="15">
      <c r="A39" s="80" t="s">
        <v>136</v>
      </c>
      <c r="B39" s="80"/>
      <c r="C39" s="80"/>
      <c r="D39" s="80"/>
      <c r="E39" s="80"/>
      <c r="F39" s="101"/>
      <c r="G39" s="101"/>
      <c r="H39" s="18">
        <f>H36+H33+H27</f>
        <v>823000</v>
      </c>
      <c r="I39" s="18">
        <f>I36+I33+I27</f>
        <v>145000</v>
      </c>
      <c r="J39" s="18">
        <f t="shared" si="0"/>
        <v>968000</v>
      </c>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80"/>
    </row>
    <row r="40" spans="1:33" s="62" customFormat="1" ht="15">
      <c r="A40" s="80" t="s">
        <v>140</v>
      </c>
      <c r="B40" s="56"/>
      <c r="C40" s="56"/>
      <c r="D40" s="56"/>
      <c r="E40" s="56"/>
      <c r="F40" s="89"/>
      <c r="G40" s="90"/>
      <c r="H40" s="90"/>
      <c r="I40" s="90"/>
      <c r="J40" s="90">
        <f t="shared" si="0"/>
        <v>0</v>
      </c>
      <c r="K40" s="56"/>
      <c r="L40" s="56"/>
      <c r="M40" s="56"/>
      <c r="N40" s="56"/>
      <c r="O40" s="56"/>
      <c r="P40" s="56"/>
      <c r="Q40" s="56"/>
      <c r="R40" s="56"/>
      <c r="S40" s="56"/>
      <c r="T40" s="56"/>
      <c r="U40" s="56"/>
      <c r="V40" s="56"/>
      <c r="W40" s="56"/>
      <c r="X40" s="56"/>
      <c r="Y40" s="56"/>
      <c r="Z40" s="56"/>
      <c r="AA40" s="56"/>
      <c r="AB40" s="56"/>
      <c r="AC40" s="56"/>
      <c r="AD40" s="56"/>
      <c r="AE40" s="56"/>
      <c r="AF40" s="56"/>
      <c r="AG40" s="56"/>
    </row>
    <row r="41" spans="1:33" s="62" customFormat="1" ht="15">
      <c r="A41" s="80" t="s">
        <v>139</v>
      </c>
      <c r="B41" s="56"/>
      <c r="C41" s="56"/>
      <c r="D41" s="56"/>
      <c r="E41" s="56"/>
      <c r="F41" s="89"/>
      <c r="G41" s="90"/>
      <c r="H41" s="90"/>
      <c r="I41" s="90"/>
      <c r="J41" s="90">
        <f t="shared" si="0"/>
        <v>0</v>
      </c>
      <c r="K41" s="56"/>
      <c r="L41" s="56"/>
      <c r="M41" s="56"/>
      <c r="N41" s="56"/>
      <c r="O41" s="56"/>
      <c r="P41" s="56"/>
      <c r="Q41" s="56"/>
      <c r="R41" s="56"/>
      <c r="S41" s="56"/>
      <c r="T41" s="56"/>
      <c r="U41" s="56"/>
      <c r="V41" s="56"/>
      <c r="W41" s="56"/>
      <c r="X41" s="56"/>
      <c r="Y41" s="56"/>
      <c r="Z41" s="56"/>
      <c r="AA41" s="56"/>
      <c r="AB41" s="56"/>
      <c r="AC41" s="56"/>
      <c r="AD41" s="56"/>
      <c r="AE41" s="56"/>
      <c r="AF41" s="56"/>
      <c r="AG41" s="56"/>
    </row>
    <row r="42" spans="1:33" s="83" customFormat="1" ht="15">
      <c r="A42" s="236" t="s">
        <v>141</v>
      </c>
      <c r="B42" s="236"/>
      <c r="C42" s="80"/>
      <c r="D42" s="80"/>
      <c r="E42" s="80"/>
      <c r="F42" s="101"/>
      <c r="G42" s="101"/>
      <c r="H42" s="18">
        <f>H21+H26+H39</f>
        <v>1293560</v>
      </c>
      <c r="I42" s="18">
        <f>I21+I26+I39</f>
        <v>193480</v>
      </c>
      <c r="J42" s="18">
        <f t="shared" si="0"/>
        <v>1487040</v>
      </c>
      <c r="K42" s="80"/>
      <c r="L42" s="80"/>
      <c r="M42" s="80"/>
      <c r="N42" s="80"/>
      <c r="O42" s="80"/>
      <c r="P42" s="80"/>
      <c r="Q42" s="80"/>
      <c r="R42" s="80"/>
      <c r="S42" s="80"/>
      <c r="T42" s="80"/>
      <c r="U42" s="80"/>
      <c r="V42" s="80"/>
      <c r="W42" s="80"/>
      <c r="X42" s="80"/>
      <c r="Y42" s="80"/>
      <c r="Z42" s="80"/>
      <c r="AA42" s="80"/>
      <c r="AB42" s="80"/>
      <c r="AC42" s="80"/>
      <c r="AD42" s="80"/>
      <c r="AE42" s="80"/>
      <c r="AF42" s="80"/>
      <c r="AG42" s="80"/>
    </row>
    <row r="45" spans="1:4" ht="42" customHeight="1">
      <c r="A45" s="23" t="s">
        <v>6</v>
      </c>
      <c r="B45" s="234" t="s">
        <v>7</v>
      </c>
      <c r="C45" s="234"/>
      <c r="D45" s="234"/>
    </row>
    <row r="46" spans="1:4" ht="45.75" customHeight="1">
      <c r="A46" s="44" t="s">
        <v>8</v>
      </c>
      <c r="B46" s="234" t="s">
        <v>9</v>
      </c>
      <c r="C46" s="234"/>
      <c r="D46" s="234"/>
    </row>
  </sheetData>
  <sheetProtection/>
  <autoFilter ref="A5:AH42"/>
  <mergeCells count="26">
    <mergeCell ref="I2:I4"/>
    <mergeCell ref="C2:C4"/>
    <mergeCell ref="K2:K4"/>
    <mergeCell ref="L2:L4"/>
    <mergeCell ref="M2:M4"/>
    <mergeCell ref="D2:D4"/>
    <mergeCell ref="A2:A4"/>
    <mergeCell ref="A6:A20"/>
    <mergeCell ref="A22:A25"/>
    <mergeCell ref="N2:N4"/>
    <mergeCell ref="O2:O4"/>
    <mergeCell ref="B6:AG6"/>
    <mergeCell ref="P2:P4"/>
    <mergeCell ref="B2:B4"/>
    <mergeCell ref="E2:E4"/>
    <mergeCell ref="F2:F4"/>
    <mergeCell ref="B46:D46"/>
    <mergeCell ref="AG2:AG4"/>
    <mergeCell ref="G2:G4"/>
    <mergeCell ref="H2:H4"/>
    <mergeCell ref="AD2:AD3"/>
    <mergeCell ref="B45:D45"/>
    <mergeCell ref="A42:B42"/>
    <mergeCell ref="A27:A38"/>
    <mergeCell ref="B31:B32"/>
    <mergeCell ref="J2:J4"/>
  </mergeCells>
  <printOptions horizontalCentered="1"/>
  <pageMargins left="0.5118110236220472" right="0.15748031496062992" top="0.6299212598425197" bottom="0.3937007874015748" header="0.31496062992125984" footer="0.15748031496062992"/>
  <pageSetup horizontalDpi="600" verticalDpi="600" orientation="landscape" paperSize="9" scale="56" r:id="rId2"/>
  <headerFooter>
    <oddFooter>&amp;C&amp;P / &amp;N</oddFooter>
  </headerFooter>
  <rowBreaks count="1" manualBreakCount="1">
    <brk id="21" max="255" man="1"/>
  </rowBreaks>
  <drawing r:id="rId1"/>
</worksheet>
</file>

<file path=xl/worksheets/sheet3.xml><?xml version="1.0" encoding="utf-8"?>
<worksheet xmlns="http://schemas.openxmlformats.org/spreadsheetml/2006/main" xmlns:r="http://schemas.openxmlformats.org/officeDocument/2006/relationships">
  <dimension ref="A1:AT49"/>
  <sheetViews>
    <sheetView view="pageBreakPreview" zoomScale="80" zoomScaleSheetLayoutView="80" zoomScalePageLayoutView="0" workbookViewId="0" topLeftCell="A25">
      <selection activeCell="AI21" sqref="AI21"/>
    </sheetView>
  </sheetViews>
  <sheetFormatPr defaultColWidth="9.140625" defaultRowHeight="15"/>
  <cols>
    <col min="1" max="1" width="26.28125" style="7" customWidth="1"/>
    <col min="2" max="2" width="14.57421875" style="4" customWidth="1"/>
    <col min="3" max="3" width="15.140625" style="4" customWidth="1"/>
    <col min="4" max="4" width="8.28125" style="4" customWidth="1"/>
    <col min="5" max="5" width="11.8515625" style="4" customWidth="1"/>
    <col min="6" max="6" width="14.28125" style="5" customWidth="1"/>
    <col min="7" max="7" width="17.140625" style="6" customWidth="1"/>
    <col min="8" max="8" width="18.28125" style="6" customWidth="1"/>
    <col min="9" max="9" width="13.00390625" style="5" customWidth="1"/>
    <col min="10" max="10" width="18.7109375" style="5" customWidth="1"/>
    <col min="11" max="11" width="20.28125" style="4" hidden="1" customWidth="1"/>
    <col min="12" max="12" width="15.8515625" style="4" hidden="1" customWidth="1"/>
    <col min="13" max="13" width="23.57421875" style="4" hidden="1" customWidth="1"/>
    <col min="14" max="14" width="15.8515625" style="4" hidden="1" customWidth="1"/>
    <col min="15" max="15" width="18.140625" style="4" hidden="1" customWidth="1"/>
    <col min="16" max="16" width="21.8515625" style="4" hidden="1" customWidth="1"/>
    <col min="17" max="19" width="0" style="4" hidden="1" customWidth="1"/>
    <col min="20" max="20" width="16.00390625" style="4" hidden="1" customWidth="1"/>
    <col min="21" max="21" width="14.57421875" style="4" hidden="1" customWidth="1"/>
    <col min="22" max="22" width="16.00390625" style="4" hidden="1" customWidth="1"/>
    <col min="23" max="31" width="0" style="4" hidden="1" customWidth="1"/>
    <col min="32" max="32" width="14.8515625" style="4" hidden="1" customWidth="1"/>
    <col min="33" max="33" width="49.28125" style="4" hidden="1" customWidth="1"/>
    <col min="34" max="34" width="9.140625" style="4" customWidth="1"/>
    <col min="35" max="35" width="12.57421875" style="4" customWidth="1"/>
    <col min="36" max="36" width="12.7109375" style="4" customWidth="1"/>
    <col min="37" max="37" width="12.421875" style="4" customWidth="1"/>
    <col min="38" max="38" width="14.8515625" style="4" customWidth="1"/>
    <col min="39" max="39" width="22.8515625" style="4" customWidth="1"/>
    <col min="40" max="41" width="9.140625" style="4" customWidth="1"/>
    <col min="42" max="42" width="12.57421875" style="4" customWidth="1"/>
    <col min="43" max="43" width="12.140625" style="4" customWidth="1"/>
    <col min="44" max="44" width="9.140625" style="4" customWidth="1"/>
    <col min="45" max="45" width="22.421875" style="4" customWidth="1"/>
    <col min="46" max="16384" width="9.140625" style="4" customWidth="1"/>
  </cols>
  <sheetData>
    <row r="1" spans="1:46" ht="73.5" customHeight="1" thickBot="1">
      <c r="A1" s="1" t="s">
        <v>170</v>
      </c>
      <c r="B1" s="42"/>
      <c r="C1" s="42"/>
      <c r="D1" s="42"/>
      <c r="E1" s="42"/>
      <c r="F1" s="45"/>
      <c r="G1" s="47"/>
      <c r="H1" s="47"/>
      <c r="I1" s="45"/>
      <c r="J1" s="45"/>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row>
    <row r="2" spans="1:46" ht="16.5" customHeight="1">
      <c r="A2" s="103"/>
      <c r="B2" s="104"/>
      <c r="C2" s="104"/>
      <c r="D2" s="105"/>
      <c r="E2" s="260" t="s">
        <v>141</v>
      </c>
      <c r="F2" s="261"/>
      <c r="G2" s="261"/>
      <c r="H2" s="261"/>
      <c r="I2" s="261"/>
      <c r="J2" s="262"/>
      <c r="K2" s="42"/>
      <c r="L2" s="42"/>
      <c r="M2" s="42"/>
      <c r="N2" s="42"/>
      <c r="O2" s="42"/>
      <c r="P2" s="42"/>
      <c r="Q2" s="42"/>
      <c r="R2" s="42"/>
      <c r="S2" s="42"/>
      <c r="T2" s="42"/>
      <c r="U2" s="42"/>
      <c r="V2" s="42"/>
      <c r="W2" s="42"/>
      <c r="X2" s="42"/>
      <c r="Y2" s="42"/>
      <c r="Z2" s="42"/>
      <c r="AA2" s="42"/>
      <c r="AB2" s="42"/>
      <c r="AC2" s="42"/>
      <c r="AD2" s="42"/>
      <c r="AE2" s="42"/>
      <c r="AF2" s="42"/>
      <c r="AG2" s="42"/>
      <c r="AH2" s="263" t="s">
        <v>149</v>
      </c>
      <c r="AI2" s="264"/>
      <c r="AJ2" s="264"/>
      <c r="AK2" s="264"/>
      <c r="AL2" s="264"/>
      <c r="AM2" s="265"/>
      <c r="AN2" s="257" t="s">
        <v>150</v>
      </c>
      <c r="AO2" s="258"/>
      <c r="AP2" s="258"/>
      <c r="AQ2" s="258"/>
      <c r="AR2" s="258"/>
      <c r="AS2" s="259"/>
      <c r="AT2" s="42"/>
    </row>
    <row r="3" spans="1:46" ht="45">
      <c r="A3" s="252" t="s">
        <v>120</v>
      </c>
      <c r="B3" s="252" t="s">
        <v>89</v>
      </c>
      <c r="C3" s="252" t="s">
        <v>4</v>
      </c>
      <c r="D3" s="252" t="s">
        <v>91</v>
      </c>
      <c r="E3" s="252" t="s">
        <v>92</v>
      </c>
      <c r="F3" s="252" t="s">
        <v>93</v>
      </c>
      <c r="G3" s="252" t="s">
        <v>145</v>
      </c>
      <c r="H3" s="252" t="s">
        <v>146</v>
      </c>
      <c r="I3" s="252" t="s">
        <v>192</v>
      </c>
      <c r="J3" s="252" t="s">
        <v>194</v>
      </c>
      <c r="K3" s="252" t="s">
        <v>97</v>
      </c>
      <c r="L3" s="252" t="s">
        <v>98</v>
      </c>
      <c r="M3" s="48" t="s">
        <v>99</v>
      </c>
      <c r="N3" s="252" t="s">
        <v>100</v>
      </c>
      <c r="O3" s="48" t="s">
        <v>101</v>
      </c>
      <c r="P3" s="252" t="s">
        <v>101</v>
      </c>
      <c r="Q3" s="48" t="s">
        <v>104</v>
      </c>
      <c r="R3" s="48" t="s">
        <v>105</v>
      </c>
      <c r="S3" s="48" t="s">
        <v>105</v>
      </c>
      <c r="T3" s="48" t="s">
        <v>106</v>
      </c>
      <c r="U3" s="48" t="s">
        <v>107</v>
      </c>
      <c r="V3" s="48" t="s">
        <v>107</v>
      </c>
      <c r="W3" s="48" t="s">
        <v>108</v>
      </c>
      <c r="X3" s="48" t="s">
        <v>109</v>
      </c>
      <c r="Y3" s="48" t="s">
        <v>109</v>
      </c>
      <c r="Z3" s="48" t="s">
        <v>110</v>
      </c>
      <c r="AA3" s="48" t="s">
        <v>111</v>
      </c>
      <c r="AB3" s="48" t="s">
        <v>111</v>
      </c>
      <c r="AC3" s="48" t="s">
        <v>112</v>
      </c>
      <c r="AD3" s="252" t="s">
        <v>113</v>
      </c>
      <c r="AE3" s="48" t="s">
        <v>113</v>
      </c>
      <c r="AF3" s="48" t="s">
        <v>114</v>
      </c>
      <c r="AG3" s="48" t="s">
        <v>117</v>
      </c>
      <c r="AH3" s="255" t="s">
        <v>92</v>
      </c>
      <c r="AI3" s="255" t="s">
        <v>93</v>
      </c>
      <c r="AJ3" s="255" t="s">
        <v>145</v>
      </c>
      <c r="AK3" s="255" t="s">
        <v>146</v>
      </c>
      <c r="AL3" s="252" t="s">
        <v>192</v>
      </c>
      <c r="AM3" s="252" t="s">
        <v>194</v>
      </c>
      <c r="AN3" s="255" t="s">
        <v>92</v>
      </c>
      <c r="AO3" s="255" t="s">
        <v>93</v>
      </c>
      <c r="AP3" s="255" t="s">
        <v>145</v>
      </c>
      <c r="AQ3" s="255" t="s">
        <v>146</v>
      </c>
      <c r="AR3" s="252" t="s">
        <v>192</v>
      </c>
      <c r="AS3" s="252" t="s">
        <v>194</v>
      </c>
      <c r="AT3" s="42"/>
    </row>
    <row r="4" spans="1:46" ht="30">
      <c r="A4" s="253"/>
      <c r="B4" s="253"/>
      <c r="C4" s="253"/>
      <c r="D4" s="253"/>
      <c r="E4" s="253"/>
      <c r="F4" s="253"/>
      <c r="G4" s="253"/>
      <c r="H4" s="253"/>
      <c r="I4" s="253"/>
      <c r="J4" s="253"/>
      <c r="K4" s="253"/>
      <c r="L4" s="253"/>
      <c r="M4" s="48" t="s">
        <v>95</v>
      </c>
      <c r="N4" s="253"/>
      <c r="O4" s="48" t="s">
        <v>102</v>
      </c>
      <c r="P4" s="253"/>
      <c r="Q4" s="48" t="s">
        <v>95</v>
      </c>
      <c r="R4" s="48" t="s">
        <v>102</v>
      </c>
      <c r="S4" s="48" t="s">
        <v>103</v>
      </c>
      <c r="T4" s="48" t="s">
        <v>95</v>
      </c>
      <c r="U4" s="48" t="s">
        <v>102</v>
      </c>
      <c r="V4" s="48" t="s">
        <v>103</v>
      </c>
      <c r="W4" s="48" t="s">
        <v>95</v>
      </c>
      <c r="X4" s="48" t="s">
        <v>102</v>
      </c>
      <c r="Y4" s="48" t="s">
        <v>103</v>
      </c>
      <c r="Z4" s="48" t="s">
        <v>95</v>
      </c>
      <c r="AA4" s="48" t="s">
        <v>102</v>
      </c>
      <c r="AB4" s="48" t="s">
        <v>103</v>
      </c>
      <c r="AC4" s="48" t="s">
        <v>95</v>
      </c>
      <c r="AD4" s="254"/>
      <c r="AE4" s="48" t="s">
        <v>103</v>
      </c>
      <c r="AF4" s="48" t="s">
        <v>115</v>
      </c>
      <c r="AG4" s="48" t="s">
        <v>119</v>
      </c>
      <c r="AH4" s="255"/>
      <c r="AI4" s="255"/>
      <c r="AJ4" s="255" t="s">
        <v>94</v>
      </c>
      <c r="AK4" s="255" t="s">
        <v>94</v>
      </c>
      <c r="AL4" s="253"/>
      <c r="AM4" s="253"/>
      <c r="AN4" s="255"/>
      <c r="AO4" s="255"/>
      <c r="AP4" s="255" t="s">
        <v>94</v>
      </c>
      <c r="AQ4" s="255" t="s">
        <v>94</v>
      </c>
      <c r="AR4" s="253"/>
      <c r="AS4" s="253"/>
      <c r="AT4" s="42"/>
    </row>
    <row r="5" spans="1:46" ht="15">
      <c r="A5" s="254"/>
      <c r="B5" s="254"/>
      <c r="C5" s="254"/>
      <c r="D5" s="254"/>
      <c r="E5" s="254"/>
      <c r="F5" s="254"/>
      <c r="G5" s="254"/>
      <c r="H5" s="254"/>
      <c r="I5" s="254"/>
      <c r="J5" s="254"/>
      <c r="K5" s="254"/>
      <c r="L5" s="254"/>
      <c r="M5" s="48"/>
      <c r="N5" s="254"/>
      <c r="O5" s="48"/>
      <c r="P5" s="254"/>
      <c r="Q5" s="109"/>
      <c r="R5" s="109"/>
      <c r="S5" s="109"/>
      <c r="T5" s="109"/>
      <c r="U5" s="109"/>
      <c r="V5" s="109"/>
      <c r="W5" s="109"/>
      <c r="X5" s="109"/>
      <c r="Y5" s="109"/>
      <c r="Z5" s="109"/>
      <c r="AA5" s="109"/>
      <c r="AB5" s="109"/>
      <c r="AC5" s="109"/>
      <c r="AD5" s="109"/>
      <c r="AE5" s="48"/>
      <c r="AF5" s="48" t="s">
        <v>116</v>
      </c>
      <c r="AG5" s="48"/>
      <c r="AH5" s="255"/>
      <c r="AI5" s="255"/>
      <c r="AJ5" s="255" t="s">
        <v>95</v>
      </c>
      <c r="AK5" s="255" t="s">
        <v>95</v>
      </c>
      <c r="AL5" s="254"/>
      <c r="AM5" s="254"/>
      <c r="AN5" s="255"/>
      <c r="AO5" s="255"/>
      <c r="AP5" s="255" t="s">
        <v>95</v>
      </c>
      <c r="AQ5" s="255" t="s">
        <v>95</v>
      </c>
      <c r="AR5" s="254"/>
      <c r="AS5" s="254"/>
      <c r="AT5" s="42"/>
    </row>
    <row r="6" spans="1:46" ht="15">
      <c r="A6" s="106">
        <v>0</v>
      </c>
      <c r="B6" s="107">
        <v>1</v>
      </c>
      <c r="C6" s="107">
        <v>2</v>
      </c>
      <c r="D6" s="107">
        <v>3</v>
      </c>
      <c r="E6" s="107" t="s">
        <v>153</v>
      </c>
      <c r="F6" s="107" t="s">
        <v>154</v>
      </c>
      <c r="G6" s="107">
        <v>6</v>
      </c>
      <c r="H6" s="107" t="s">
        <v>54</v>
      </c>
      <c r="I6" s="107">
        <v>8</v>
      </c>
      <c r="J6" s="107" t="s">
        <v>147</v>
      </c>
      <c r="K6" s="107"/>
      <c r="L6" s="107"/>
      <c r="M6" s="107"/>
      <c r="N6" s="107"/>
      <c r="O6" s="107"/>
      <c r="P6" s="107"/>
      <c r="Q6" s="108"/>
      <c r="R6" s="108"/>
      <c r="S6" s="108"/>
      <c r="T6" s="108"/>
      <c r="U6" s="108"/>
      <c r="V6" s="108"/>
      <c r="W6" s="108"/>
      <c r="X6" s="108"/>
      <c r="Y6" s="108"/>
      <c r="Z6" s="108"/>
      <c r="AA6" s="108"/>
      <c r="AB6" s="108"/>
      <c r="AC6" s="108"/>
      <c r="AD6" s="108"/>
      <c r="AE6" s="107"/>
      <c r="AF6" s="107"/>
      <c r="AG6" s="58"/>
      <c r="AH6" s="107">
        <v>10</v>
      </c>
      <c r="AI6" s="107">
        <v>11</v>
      </c>
      <c r="AJ6" s="107">
        <v>12</v>
      </c>
      <c r="AK6" s="107">
        <v>13</v>
      </c>
      <c r="AL6" s="107">
        <v>14</v>
      </c>
      <c r="AM6" s="107" t="s">
        <v>151</v>
      </c>
      <c r="AN6" s="107">
        <v>16</v>
      </c>
      <c r="AO6" s="107">
        <v>17</v>
      </c>
      <c r="AP6" s="107">
        <v>18</v>
      </c>
      <c r="AQ6" s="107">
        <v>19</v>
      </c>
      <c r="AR6" s="107">
        <v>20</v>
      </c>
      <c r="AS6" s="107" t="s">
        <v>152</v>
      </c>
      <c r="AT6" s="42"/>
    </row>
    <row r="7" spans="1:46" s="8" customFormat="1" ht="43.5" customHeight="1">
      <c r="A7" s="256" t="s">
        <v>118</v>
      </c>
      <c r="B7" s="59"/>
      <c r="C7" s="56"/>
      <c r="D7" s="56"/>
      <c r="E7" s="56"/>
      <c r="F7" s="60"/>
      <c r="G7" s="61"/>
      <c r="H7" s="61"/>
      <c r="I7" s="60"/>
      <c r="J7" s="60"/>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62"/>
    </row>
    <row r="8" spans="1:46" s="8" customFormat="1" ht="71.25" customHeight="1">
      <c r="A8" s="256"/>
      <c r="B8" s="59"/>
      <c r="C8" s="56"/>
      <c r="D8" s="56"/>
      <c r="E8" s="56"/>
      <c r="F8" s="60"/>
      <c r="G8" s="61"/>
      <c r="H8" s="61"/>
      <c r="I8" s="61"/>
      <c r="J8" s="61"/>
      <c r="K8" s="61"/>
      <c r="L8" s="61"/>
      <c r="M8" s="61"/>
      <c r="N8" s="61"/>
      <c r="O8" s="61"/>
      <c r="P8" s="61"/>
      <c r="Q8" s="61"/>
      <c r="R8" s="61"/>
      <c r="S8" s="61"/>
      <c r="T8" s="61"/>
      <c r="U8" s="61"/>
      <c r="V8" s="61"/>
      <c r="W8" s="61"/>
      <c r="X8" s="61"/>
      <c r="Y8" s="61"/>
      <c r="Z8" s="61"/>
      <c r="AA8" s="61"/>
      <c r="AB8" s="61"/>
      <c r="AC8" s="61"/>
      <c r="AD8" s="61"/>
      <c r="AE8" s="61"/>
      <c r="AF8" s="61"/>
      <c r="AG8" s="56"/>
      <c r="AH8" s="56"/>
      <c r="AI8" s="56"/>
      <c r="AJ8" s="56"/>
      <c r="AK8" s="56"/>
      <c r="AL8" s="56"/>
      <c r="AM8" s="56"/>
      <c r="AN8" s="56"/>
      <c r="AO8" s="56"/>
      <c r="AP8" s="56"/>
      <c r="AQ8" s="56"/>
      <c r="AR8" s="56"/>
      <c r="AS8" s="56"/>
      <c r="AT8" s="62"/>
    </row>
    <row r="9" spans="1:46" s="8" customFormat="1" ht="47.25" customHeight="1">
      <c r="A9" s="256"/>
      <c r="B9" s="59"/>
      <c r="C9" s="56"/>
      <c r="D9" s="56"/>
      <c r="E9" s="56"/>
      <c r="F9" s="60"/>
      <c r="G9" s="61"/>
      <c r="H9" s="61"/>
      <c r="I9" s="61"/>
      <c r="J9" s="61"/>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62"/>
    </row>
    <row r="10" spans="1:46" s="8" customFormat="1" ht="15">
      <c r="A10" s="256"/>
      <c r="B10" s="63"/>
      <c r="C10" s="49"/>
      <c r="D10" s="50"/>
      <c r="E10" s="51"/>
      <c r="F10" s="52"/>
      <c r="G10" s="53"/>
      <c r="H10" s="53"/>
      <c r="I10" s="61"/>
      <c r="J10" s="61"/>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62"/>
    </row>
    <row r="11" spans="1:46" s="8" customFormat="1" ht="15">
      <c r="A11" s="256"/>
      <c r="B11" s="63"/>
      <c r="C11" s="51"/>
      <c r="D11" s="50"/>
      <c r="E11" s="51"/>
      <c r="F11" s="52"/>
      <c r="G11" s="53"/>
      <c r="H11" s="53"/>
      <c r="I11" s="61"/>
      <c r="J11" s="61"/>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62"/>
    </row>
    <row r="12" spans="1:46" s="8" customFormat="1" ht="15">
      <c r="A12" s="256"/>
      <c r="B12" s="63"/>
      <c r="C12" s="51"/>
      <c r="D12" s="54"/>
      <c r="E12" s="51"/>
      <c r="F12" s="52"/>
      <c r="G12" s="53"/>
      <c r="H12" s="53"/>
      <c r="I12" s="61"/>
      <c r="J12" s="61"/>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62"/>
    </row>
    <row r="13" spans="1:46" s="8" customFormat="1" ht="15">
      <c r="A13" s="256"/>
      <c r="B13" s="63"/>
      <c r="C13" s="51"/>
      <c r="D13" s="54"/>
      <c r="E13" s="51"/>
      <c r="F13" s="52"/>
      <c r="G13" s="53"/>
      <c r="H13" s="53"/>
      <c r="I13" s="61"/>
      <c r="J13" s="61"/>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62"/>
    </row>
    <row r="14" spans="1:46" s="8" customFormat="1" ht="15">
      <c r="A14" s="256"/>
      <c r="B14" s="59"/>
      <c r="C14" s="59"/>
      <c r="D14" s="56"/>
      <c r="E14" s="56"/>
      <c r="F14" s="60"/>
      <c r="G14" s="61"/>
      <c r="H14" s="61"/>
      <c r="I14" s="61"/>
      <c r="J14" s="61"/>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62"/>
    </row>
    <row r="15" spans="1:46" s="8" customFormat="1" ht="15">
      <c r="A15" s="256"/>
      <c r="B15" s="56"/>
      <c r="C15" s="56"/>
      <c r="D15" s="56"/>
      <c r="E15" s="56"/>
      <c r="F15" s="60"/>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56"/>
      <c r="AH15" s="56"/>
      <c r="AI15" s="56"/>
      <c r="AJ15" s="56"/>
      <c r="AK15" s="56"/>
      <c r="AL15" s="56"/>
      <c r="AM15" s="56"/>
      <c r="AN15" s="56"/>
      <c r="AO15" s="56"/>
      <c r="AP15" s="56"/>
      <c r="AQ15" s="56"/>
      <c r="AR15" s="56"/>
      <c r="AS15" s="56"/>
      <c r="AT15" s="62"/>
    </row>
    <row r="16" spans="1:46" s="8" customFormat="1" ht="15">
      <c r="A16" s="256"/>
      <c r="B16" s="59"/>
      <c r="C16" s="64"/>
      <c r="D16" s="56"/>
      <c r="E16" s="51"/>
      <c r="F16" s="60"/>
      <c r="G16" s="61"/>
      <c r="H16" s="61"/>
      <c r="I16" s="61"/>
      <c r="J16" s="61"/>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62"/>
    </row>
    <row r="17" spans="1:46" s="8" customFormat="1" ht="36" customHeight="1">
      <c r="A17" s="256"/>
      <c r="B17" s="65"/>
      <c r="C17" s="56"/>
      <c r="D17" s="56"/>
      <c r="E17" s="56"/>
      <c r="F17" s="60"/>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56"/>
      <c r="AH17" s="56"/>
      <c r="AI17" s="56"/>
      <c r="AJ17" s="56"/>
      <c r="AK17" s="56"/>
      <c r="AL17" s="56"/>
      <c r="AM17" s="56"/>
      <c r="AN17" s="56"/>
      <c r="AO17" s="56"/>
      <c r="AP17" s="56"/>
      <c r="AQ17" s="56"/>
      <c r="AR17" s="56"/>
      <c r="AS17" s="56"/>
      <c r="AT17" s="62"/>
    </row>
    <row r="18" spans="1:46" s="8" customFormat="1" ht="56.25" customHeight="1">
      <c r="A18" s="256"/>
      <c r="B18" s="65"/>
      <c r="C18" s="59"/>
      <c r="D18" s="56"/>
      <c r="E18" s="56"/>
      <c r="F18" s="60"/>
      <c r="G18" s="61"/>
      <c r="H18" s="53"/>
      <c r="I18" s="61"/>
      <c r="J18" s="61"/>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62"/>
    </row>
    <row r="19" spans="1:46" s="8" customFormat="1" ht="64.5" customHeight="1">
      <c r="A19" s="256"/>
      <c r="B19" s="66"/>
      <c r="C19" s="66"/>
      <c r="D19" s="56"/>
      <c r="E19" s="56"/>
      <c r="F19" s="60"/>
      <c r="G19" s="61"/>
      <c r="H19" s="53"/>
      <c r="I19" s="53"/>
      <c r="J19" s="61"/>
      <c r="K19" s="61"/>
      <c r="L19" s="61"/>
      <c r="M19" s="61"/>
      <c r="N19" s="61"/>
      <c r="O19" s="61"/>
      <c r="P19" s="61"/>
      <c r="Q19" s="61"/>
      <c r="R19" s="61"/>
      <c r="S19" s="61"/>
      <c r="T19" s="61"/>
      <c r="U19" s="61"/>
      <c r="V19" s="61"/>
      <c r="W19" s="61"/>
      <c r="X19" s="61"/>
      <c r="Y19" s="61"/>
      <c r="Z19" s="61"/>
      <c r="AA19" s="61"/>
      <c r="AB19" s="61"/>
      <c r="AC19" s="61"/>
      <c r="AD19" s="61"/>
      <c r="AE19" s="61"/>
      <c r="AF19" s="61"/>
      <c r="AG19" s="56"/>
      <c r="AH19" s="56"/>
      <c r="AI19" s="56"/>
      <c r="AJ19" s="56"/>
      <c r="AK19" s="56"/>
      <c r="AL19" s="56"/>
      <c r="AM19" s="56"/>
      <c r="AN19" s="56"/>
      <c r="AO19" s="56"/>
      <c r="AP19" s="56"/>
      <c r="AQ19" s="56"/>
      <c r="AR19" s="56"/>
      <c r="AS19" s="56"/>
      <c r="AT19" s="62"/>
    </row>
    <row r="20" spans="1:46" s="8" customFormat="1" ht="75" customHeight="1">
      <c r="A20" s="256"/>
      <c r="B20" s="66"/>
      <c r="C20" s="56"/>
      <c r="D20" s="56"/>
      <c r="E20" s="56"/>
      <c r="F20" s="60"/>
      <c r="G20" s="61"/>
      <c r="H20" s="53"/>
      <c r="I20" s="53"/>
      <c r="J20" s="61"/>
      <c r="K20" s="61"/>
      <c r="L20" s="61"/>
      <c r="M20" s="61"/>
      <c r="N20" s="61"/>
      <c r="O20" s="61"/>
      <c r="P20" s="61"/>
      <c r="Q20" s="61"/>
      <c r="R20" s="61"/>
      <c r="S20" s="61"/>
      <c r="T20" s="61"/>
      <c r="U20" s="61"/>
      <c r="V20" s="61"/>
      <c r="W20" s="61"/>
      <c r="X20" s="61"/>
      <c r="Y20" s="61"/>
      <c r="Z20" s="61"/>
      <c r="AA20" s="61"/>
      <c r="AB20" s="61"/>
      <c r="AC20" s="61"/>
      <c r="AD20" s="61"/>
      <c r="AE20" s="61"/>
      <c r="AF20" s="61"/>
      <c r="AG20" s="56"/>
      <c r="AH20" s="56"/>
      <c r="AI20" s="56"/>
      <c r="AJ20" s="56"/>
      <c r="AK20" s="56"/>
      <c r="AL20" s="56"/>
      <c r="AM20" s="56"/>
      <c r="AN20" s="56"/>
      <c r="AO20" s="56"/>
      <c r="AP20" s="56"/>
      <c r="AQ20" s="56"/>
      <c r="AR20" s="56"/>
      <c r="AS20" s="56"/>
      <c r="AT20" s="62"/>
    </row>
    <row r="21" spans="1:46" s="8" customFormat="1" ht="63" customHeight="1">
      <c r="A21" s="256"/>
      <c r="B21" s="66"/>
      <c r="C21" s="56"/>
      <c r="D21" s="56"/>
      <c r="E21" s="56"/>
      <c r="F21" s="60"/>
      <c r="G21" s="61"/>
      <c r="H21" s="61"/>
      <c r="I21" s="61"/>
      <c r="J21" s="61"/>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62"/>
    </row>
    <row r="22" spans="1:46" s="8" customFormat="1" ht="63" customHeight="1">
      <c r="A22" s="256"/>
      <c r="B22" s="66"/>
      <c r="C22" s="67"/>
      <c r="D22" s="56"/>
      <c r="E22" s="56"/>
      <c r="F22" s="60"/>
      <c r="G22" s="61"/>
      <c r="H22" s="61"/>
      <c r="I22" s="61"/>
      <c r="J22" s="61"/>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62"/>
    </row>
    <row r="23" spans="1:46" s="8" customFormat="1" ht="36" customHeight="1">
      <c r="A23" s="256"/>
      <c r="B23" s="66"/>
      <c r="C23" s="68"/>
      <c r="D23" s="56"/>
      <c r="E23" s="56"/>
      <c r="F23" s="60"/>
      <c r="G23" s="61"/>
      <c r="H23" s="61"/>
      <c r="I23" s="53"/>
      <c r="J23" s="61"/>
      <c r="K23" s="61"/>
      <c r="L23" s="61"/>
      <c r="M23" s="61"/>
      <c r="N23" s="61"/>
      <c r="O23" s="61"/>
      <c r="P23" s="61"/>
      <c r="Q23" s="61"/>
      <c r="R23" s="61"/>
      <c r="S23" s="61"/>
      <c r="T23" s="61"/>
      <c r="U23" s="61"/>
      <c r="V23" s="61"/>
      <c r="W23" s="61"/>
      <c r="X23" s="61"/>
      <c r="Y23" s="61"/>
      <c r="Z23" s="61"/>
      <c r="AA23" s="61"/>
      <c r="AB23" s="61"/>
      <c r="AC23" s="61"/>
      <c r="AD23" s="61"/>
      <c r="AE23" s="61"/>
      <c r="AF23" s="61"/>
      <c r="AG23" s="56"/>
      <c r="AH23" s="56"/>
      <c r="AI23" s="56"/>
      <c r="AJ23" s="56"/>
      <c r="AK23" s="56"/>
      <c r="AL23" s="56"/>
      <c r="AM23" s="56"/>
      <c r="AN23" s="56"/>
      <c r="AO23" s="56"/>
      <c r="AP23" s="56"/>
      <c r="AQ23" s="56"/>
      <c r="AR23" s="56"/>
      <c r="AS23" s="56"/>
      <c r="AT23" s="62"/>
    </row>
    <row r="24" spans="1:46" s="8" customFormat="1" ht="36" customHeight="1">
      <c r="A24" s="256"/>
      <c r="B24" s="69"/>
      <c r="C24" s="70"/>
      <c r="D24" s="56"/>
      <c r="E24" s="56"/>
      <c r="F24" s="60"/>
      <c r="G24" s="61"/>
      <c r="H24" s="61"/>
      <c r="I24" s="61"/>
      <c r="J24" s="61"/>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62"/>
    </row>
    <row r="25" spans="1:46" s="8" customFormat="1" ht="36" customHeight="1">
      <c r="A25" s="71" t="s">
        <v>142</v>
      </c>
      <c r="B25" s="65"/>
      <c r="C25" s="72"/>
      <c r="D25" s="56"/>
      <c r="E25" s="56"/>
      <c r="F25" s="60"/>
      <c r="G25" s="61"/>
      <c r="H25" s="20"/>
      <c r="I25" s="20"/>
      <c r="J25" s="20"/>
      <c r="K25" s="73"/>
      <c r="L25" s="73"/>
      <c r="M25" s="73"/>
      <c r="N25" s="73"/>
      <c r="O25" s="73"/>
      <c r="P25" s="73"/>
      <c r="Q25" s="73"/>
      <c r="R25" s="73"/>
      <c r="S25" s="73"/>
      <c r="T25" s="73"/>
      <c r="U25" s="73"/>
      <c r="V25" s="73"/>
      <c r="W25" s="73"/>
      <c r="X25" s="73"/>
      <c r="Y25" s="73"/>
      <c r="Z25" s="73"/>
      <c r="AA25" s="73"/>
      <c r="AB25" s="73"/>
      <c r="AC25" s="73"/>
      <c r="AD25" s="73"/>
      <c r="AE25" s="73"/>
      <c r="AF25" s="73"/>
      <c r="AG25" s="56"/>
      <c r="AH25" s="56"/>
      <c r="AI25" s="56"/>
      <c r="AJ25" s="56"/>
      <c r="AK25" s="56"/>
      <c r="AL25" s="56"/>
      <c r="AM25" s="56"/>
      <c r="AN25" s="56"/>
      <c r="AO25" s="56"/>
      <c r="AP25" s="56"/>
      <c r="AQ25" s="56"/>
      <c r="AR25" s="56"/>
      <c r="AS25" s="56"/>
      <c r="AT25" s="62"/>
    </row>
    <row r="26" spans="1:46" s="8" customFormat="1" ht="15">
      <c r="A26" s="251" t="s">
        <v>124</v>
      </c>
      <c r="B26" s="74"/>
      <c r="C26" s="72"/>
      <c r="D26" s="56"/>
      <c r="E26" s="56"/>
      <c r="F26" s="56"/>
      <c r="G26" s="56"/>
      <c r="H26" s="75"/>
      <c r="I26" s="75"/>
      <c r="J26" s="75"/>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62"/>
    </row>
    <row r="27" spans="1:46" s="8" customFormat="1" ht="15">
      <c r="A27" s="251"/>
      <c r="B27" s="76"/>
      <c r="C27" s="67"/>
      <c r="D27" s="56"/>
      <c r="E27" s="56"/>
      <c r="F27" s="60"/>
      <c r="G27" s="61"/>
      <c r="H27" s="61"/>
      <c r="I27" s="61"/>
      <c r="J27" s="61"/>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62"/>
    </row>
    <row r="28" spans="1:46" s="8" customFormat="1" ht="15">
      <c r="A28" s="251"/>
      <c r="B28" s="74"/>
      <c r="C28" s="72"/>
      <c r="D28" s="56"/>
      <c r="E28" s="56"/>
      <c r="F28" s="56"/>
      <c r="G28" s="56"/>
      <c r="H28" s="75"/>
      <c r="I28" s="75"/>
      <c r="J28" s="75"/>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62"/>
    </row>
    <row r="29" spans="1:46" s="8" customFormat="1" ht="15">
      <c r="A29" s="251"/>
      <c r="B29" s="77"/>
      <c r="C29" s="55"/>
      <c r="D29" s="56"/>
      <c r="E29" s="56"/>
      <c r="F29" s="60"/>
      <c r="G29" s="61"/>
      <c r="H29" s="61"/>
      <c r="I29" s="61"/>
      <c r="J29" s="6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62"/>
    </row>
    <row r="30" spans="1:46" s="8" customFormat="1" ht="15">
      <c r="A30" s="78" t="s">
        <v>138</v>
      </c>
      <c r="B30" s="76"/>
      <c r="C30" s="55"/>
      <c r="D30" s="56"/>
      <c r="E30" s="56"/>
      <c r="F30" s="60"/>
      <c r="G30" s="61"/>
      <c r="H30" s="61"/>
      <c r="I30" s="61"/>
      <c r="J30" s="20"/>
      <c r="K30" s="73"/>
      <c r="L30" s="73"/>
      <c r="M30" s="73"/>
      <c r="N30" s="73"/>
      <c r="O30" s="73"/>
      <c r="P30" s="73"/>
      <c r="Q30" s="73"/>
      <c r="R30" s="73"/>
      <c r="S30" s="73"/>
      <c r="T30" s="73"/>
      <c r="U30" s="73"/>
      <c r="V30" s="73"/>
      <c r="W30" s="73"/>
      <c r="X30" s="73"/>
      <c r="Y30" s="73"/>
      <c r="Z30" s="73"/>
      <c r="AA30" s="73"/>
      <c r="AB30" s="73"/>
      <c r="AC30" s="73"/>
      <c r="AD30" s="73"/>
      <c r="AE30" s="73"/>
      <c r="AF30" s="73"/>
      <c r="AG30" s="56"/>
      <c r="AH30" s="56"/>
      <c r="AI30" s="56"/>
      <c r="AJ30" s="56"/>
      <c r="AK30" s="56"/>
      <c r="AL30" s="56"/>
      <c r="AM30" s="56"/>
      <c r="AN30" s="56"/>
      <c r="AO30" s="56"/>
      <c r="AP30" s="56"/>
      <c r="AQ30" s="56"/>
      <c r="AR30" s="56"/>
      <c r="AS30" s="56"/>
      <c r="AT30" s="62"/>
    </row>
    <row r="31" spans="1:46" s="8" customFormat="1" ht="15">
      <c r="A31" s="237" t="s">
        <v>126</v>
      </c>
      <c r="B31" s="74"/>
      <c r="C31" s="72"/>
      <c r="D31" s="56"/>
      <c r="E31" s="56"/>
      <c r="F31" s="56"/>
      <c r="G31" s="56"/>
      <c r="H31" s="75"/>
      <c r="I31" s="75"/>
      <c r="J31" s="75"/>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62"/>
    </row>
    <row r="32" spans="1:46" s="8" customFormat="1" ht="15">
      <c r="A32" s="238"/>
      <c r="B32" s="56"/>
      <c r="C32" s="72"/>
      <c r="D32" s="56"/>
      <c r="E32" s="56"/>
      <c r="F32" s="60"/>
      <c r="G32" s="61"/>
      <c r="H32" s="61"/>
      <c r="I32" s="61"/>
      <c r="J32" s="61"/>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62"/>
    </row>
    <row r="33" spans="1:46" s="8" customFormat="1" ht="15">
      <c r="A33" s="238"/>
      <c r="B33" s="56"/>
      <c r="C33" s="68"/>
      <c r="D33" s="56"/>
      <c r="E33" s="56"/>
      <c r="F33" s="60"/>
      <c r="G33" s="61"/>
      <c r="H33" s="61"/>
      <c r="I33" s="61"/>
      <c r="J33" s="61"/>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62"/>
    </row>
    <row r="34" spans="1:46" s="8" customFormat="1" ht="15">
      <c r="A34" s="238"/>
      <c r="B34" s="56"/>
      <c r="C34" s="72"/>
      <c r="D34" s="56"/>
      <c r="E34" s="56"/>
      <c r="F34" s="60"/>
      <c r="G34" s="61"/>
      <c r="H34" s="61"/>
      <c r="I34" s="61"/>
      <c r="J34" s="61"/>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62"/>
    </row>
    <row r="35" spans="1:46" s="8" customFormat="1" ht="15">
      <c r="A35" s="238"/>
      <c r="B35" s="66"/>
      <c r="C35" s="68"/>
      <c r="D35" s="56"/>
      <c r="E35" s="56"/>
      <c r="F35" s="60"/>
      <c r="G35" s="61"/>
      <c r="H35" s="61"/>
      <c r="I35" s="61"/>
      <c r="J35" s="61"/>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62"/>
    </row>
    <row r="36" spans="1:46" s="8" customFormat="1" ht="15">
      <c r="A36" s="238"/>
      <c r="B36" s="66"/>
      <c r="C36" s="68"/>
      <c r="D36" s="56"/>
      <c r="E36" s="56"/>
      <c r="F36" s="60"/>
      <c r="G36" s="61"/>
      <c r="H36" s="61"/>
      <c r="I36" s="61"/>
      <c r="J36" s="61"/>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62"/>
    </row>
    <row r="37" spans="1:46" s="8" customFormat="1" ht="15">
      <c r="A37" s="238"/>
      <c r="B37" s="74"/>
      <c r="C37" s="72"/>
      <c r="D37" s="56"/>
      <c r="E37" s="56"/>
      <c r="F37" s="56"/>
      <c r="G37" s="56"/>
      <c r="H37" s="75"/>
      <c r="I37" s="75"/>
      <c r="J37" s="75"/>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62"/>
    </row>
    <row r="38" spans="1:46" s="8" customFormat="1" ht="15">
      <c r="A38" s="238"/>
      <c r="B38" s="56"/>
      <c r="C38" s="68"/>
      <c r="D38" s="56"/>
      <c r="E38" s="56"/>
      <c r="F38" s="60"/>
      <c r="G38" s="61"/>
      <c r="H38" s="61"/>
      <c r="I38" s="61"/>
      <c r="J38" s="61"/>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62"/>
    </row>
    <row r="39" spans="1:46" s="8" customFormat="1" ht="15">
      <c r="A39" s="238"/>
      <c r="B39" s="66"/>
      <c r="C39" s="79"/>
      <c r="D39" s="56"/>
      <c r="E39" s="56"/>
      <c r="F39" s="60"/>
      <c r="G39" s="61"/>
      <c r="H39" s="61"/>
      <c r="I39" s="61"/>
      <c r="J39" s="6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62"/>
    </row>
    <row r="40" spans="1:46" s="8" customFormat="1" ht="15">
      <c r="A40" s="238"/>
      <c r="B40" s="74"/>
      <c r="C40" s="72"/>
      <c r="D40" s="56"/>
      <c r="E40" s="56"/>
      <c r="F40" s="56"/>
      <c r="G40" s="56"/>
      <c r="H40" s="75"/>
      <c r="I40" s="75"/>
      <c r="J40" s="75"/>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62"/>
    </row>
    <row r="41" spans="1:46" s="8" customFormat="1" ht="15">
      <c r="A41" s="238"/>
      <c r="B41" s="56"/>
      <c r="C41" s="79"/>
      <c r="D41" s="56"/>
      <c r="E41" s="56"/>
      <c r="F41" s="60"/>
      <c r="G41" s="61"/>
      <c r="H41" s="61"/>
      <c r="I41" s="61"/>
      <c r="J41" s="6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62"/>
    </row>
    <row r="42" spans="1:46" s="8" customFormat="1" ht="15">
      <c r="A42" s="239"/>
      <c r="B42" s="66"/>
      <c r="C42" s="68"/>
      <c r="D42" s="56"/>
      <c r="E42" s="56"/>
      <c r="F42" s="60"/>
      <c r="G42" s="61"/>
      <c r="H42" s="61"/>
      <c r="I42" s="61"/>
      <c r="J42" s="6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62"/>
    </row>
    <row r="43" spans="1:46" s="9" customFormat="1" ht="15">
      <c r="A43" s="80" t="s">
        <v>136</v>
      </c>
      <c r="B43" s="80"/>
      <c r="C43" s="81"/>
      <c r="D43" s="80"/>
      <c r="E43" s="80"/>
      <c r="F43" s="80"/>
      <c r="G43" s="80"/>
      <c r="H43" s="82"/>
      <c r="I43" s="82"/>
      <c r="J43" s="82"/>
      <c r="K43" s="20"/>
      <c r="L43" s="20"/>
      <c r="M43" s="20"/>
      <c r="N43" s="20"/>
      <c r="O43" s="20"/>
      <c r="P43" s="20"/>
      <c r="Q43" s="20"/>
      <c r="R43" s="20"/>
      <c r="S43" s="20"/>
      <c r="T43" s="20"/>
      <c r="U43" s="20"/>
      <c r="V43" s="20"/>
      <c r="W43" s="20"/>
      <c r="X43" s="20"/>
      <c r="Y43" s="20"/>
      <c r="Z43" s="20"/>
      <c r="AA43" s="20"/>
      <c r="AB43" s="20"/>
      <c r="AC43" s="20"/>
      <c r="AD43" s="20"/>
      <c r="AE43" s="20"/>
      <c r="AF43" s="20"/>
      <c r="AG43" s="80"/>
      <c r="AH43" s="80"/>
      <c r="AI43" s="80"/>
      <c r="AJ43" s="80"/>
      <c r="AK43" s="80"/>
      <c r="AL43" s="80"/>
      <c r="AM43" s="80"/>
      <c r="AN43" s="80"/>
      <c r="AO43" s="80"/>
      <c r="AP43" s="80"/>
      <c r="AQ43" s="80"/>
      <c r="AR43" s="80"/>
      <c r="AS43" s="80"/>
      <c r="AT43" s="83"/>
    </row>
    <row r="44" spans="1:46" s="8" customFormat="1" ht="15">
      <c r="A44" s="80" t="s">
        <v>140</v>
      </c>
      <c r="B44" s="56"/>
      <c r="C44" s="72"/>
      <c r="D44" s="56"/>
      <c r="E44" s="56"/>
      <c r="F44" s="60"/>
      <c r="G44" s="61"/>
      <c r="H44" s="61"/>
      <c r="I44" s="61"/>
      <c r="J44" s="6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62"/>
    </row>
    <row r="45" spans="1:46" s="8" customFormat="1" ht="15">
      <c r="A45" s="80" t="s">
        <v>139</v>
      </c>
      <c r="B45" s="56"/>
      <c r="C45" s="72"/>
      <c r="D45" s="56"/>
      <c r="E45" s="56"/>
      <c r="F45" s="60"/>
      <c r="G45" s="61"/>
      <c r="H45" s="61"/>
      <c r="I45" s="61"/>
      <c r="J45" s="61"/>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62"/>
    </row>
    <row r="46" spans="1:46" s="9" customFormat="1" ht="15">
      <c r="A46" s="80" t="s">
        <v>141</v>
      </c>
      <c r="B46" s="80"/>
      <c r="C46" s="81"/>
      <c r="D46" s="80"/>
      <c r="E46" s="80"/>
      <c r="F46" s="80"/>
      <c r="G46" s="80"/>
      <c r="H46" s="82">
        <f>H25+H30+H43</f>
        <v>0</v>
      </c>
      <c r="I46" s="82">
        <f>I25+I30+I43</f>
        <v>0</v>
      </c>
      <c r="J46" s="82">
        <f>H46+I46</f>
        <v>0</v>
      </c>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3"/>
    </row>
    <row r="47" spans="1:46" ht="15">
      <c r="A47" s="2"/>
      <c r="B47" s="42"/>
      <c r="C47" s="42"/>
      <c r="D47" s="42"/>
      <c r="E47" s="42"/>
      <c r="F47" s="45"/>
      <c r="G47" s="47"/>
      <c r="H47" s="47"/>
      <c r="I47" s="45"/>
      <c r="J47" s="45"/>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row>
    <row r="48" spans="1:46" ht="51.75" customHeight="1">
      <c r="A48" s="84" t="s">
        <v>6</v>
      </c>
      <c r="B48" s="250" t="s">
        <v>7</v>
      </c>
      <c r="C48" s="250"/>
      <c r="D48" s="250"/>
      <c r="E48" s="250"/>
      <c r="F48" s="250"/>
      <c r="G48" s="250"/>
      <c r="H48" s="47"/>
      <c r="I48" s="45"/>
      <c r="J48" s="45"/>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row>
    <row r="49" spans="1:46" ht="45" customHeight="1">
      <c r="A49" s="85" t="s">
        <v>8</v>
      </c>
      <c r="B49" s="250" t="s">
        <v>9</v>
      </c>
      <c r="C49" s="250"/>
      <c r="D49" s="250"/>
      <c r="E49" s="250"/>
      <c r="F49" s="250"/>
      <c r="G49" s="250"/>
      <c r="H49" s="47"/>
      <c r="I49" s="45"/>
      <c r="J49" s="45"/>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row>
  </sheetData>
  <sheetProtection/>
  <mergeCells count="35">
    <mergeCell ref="F3:F5"/>
    <mergeCell ref="AJ3:AJ5"/>
    <mergeCell ref="G3:G5"/>
    <mergeCell ref="H3:H5"/>
    <mergeCell ref="J3:J5"/>
    <mergeCell ref="E2:J2"/>
    <mergeCell ref="AH2:AM2"/>
    <mergeCell ref="AI3:AI5"/>
    <mergeCell ref="AN2:AS2"/>
    <mergeCell ref="AP3:AP5"/>
    <mergeCell ref="AQ3:AQ5"/>
    <mergeCell ref="AS3:AS5"/>
    <mergeCell ref="AK3:AK5"/>
    <mergeCell ref="AM3:AM5"/>
    <mergeCell ref="AN3:AN5"/>
    <mergeCell ref="A7:A24"/>
    <mergeCell ref="A3:A5"/>
    <mergeCell ref="B3:B5"/>
    <mergeCell ref="C3:C5"/>
    <mergeCell ref="D3:D5"/>
    <mergeCell ref="AR3:AR5"/>
    <mergeCell ref="AO3:AO5"/>
    <mergeCell ref="AL3:AL5"/>
    <mergeCell ref="P3:P5"/>
    <mergeCell ref="AD3:AD4"/>
    <mergeCell ref="B49:G49"/>
    <mergeCell ref="A26:A29"/>
    <mergeCell ref="A31:A42"/>
    <mergeCell ref="B48:G48"/>
    <mergeCell ref="E3:E5"/>
    <mergeCell ref="AH3:AH5"/>
    <mergeCell ref="L3:L5"/>
    <mergeCell ref="N3:N5"/>
    <mergeCell ref="I3:I5"/>
    <mergeCell ref="K3:K5"/>
  </mergeCells>
  <printOptions horizontalCentered="1"/>
  <pageMargins left="0.4724409448818898" right="0.15748031496062992" top="0.1968503937007874" bottom="0.1968503937007874" header="0.15748031496062992" footer="0.15748031496062992"/>
  <pageSetup horizontalDpi="1200" verticalDpi="1200" orientation="landscape" paperSize="9" scale="43" r:id="rId2"/>
  <drawing r:id="rId1"/>
</worksheet>
</file>

<file path=xl/worksheets/sheet4.xml><?xml version="1.0" encoding="utf-8"?>
<worksheet xmlns="http://schemas.openxmlformats.org/spreadsheetml/2006/main" xmlns:r="http://schemas.openxmlformats.org/officeDocument/2006/relationships">
  <dimension ref="A1:AH46"/>
  <sheetViews>
    <sheetView view="pageBreakPreview" zoomScale="81" zoomScaleNormal="87" zoomScaleSheetLayoutView="81" zoomScalePageLayoutView="0" workbookViewId="0" topLeftCell="A7">
      <selection activeCell="B13" sqref="B13"/>
    </sheetView>
  </sheetViews>
  <sheetFormatPr defaultColWidth="9.140625" defaultRowHeight="15"/>
  <cols>
    <col min="1" max="1" width="23.140625" style="2" customWidth="1"/>
    <col min="2" max="2" width="38.57421875" style="42" customWidth="1"/>
    <col min="3" max="3" width="31.57421875" style="42" customWidth="1"/>
    <col min="4" max="4" width="17.7109375" style="42" customWidth="1"/>
    <col min="5" max="5" width="13.28125" style="42" customWidth="1"/>
    <col min="6" max="6" width="17.7109375" style="45" customWidth="1"/>
    <col min="7" max="7" width="20.8515625" style="47" customWidth="1"/>
    <col min="8" max="8" width="23.28125" style="47" customWidth="1"/>
    <col min="9" max="9" width="18.7109375" style="45" customWidth="1"/>
    <col min="10" max="10" width="17.57421875" style="45" customWidth="1"/>
    <col min="11" max="11" width="20.28125" style="42" hidden="1" customWidth="1"/>
    <col min="12" max="12" width="15.8515625" style="42" hidden="1" customWidth="1"/>
    <col min="13" max="13" width="23.57421875" style="42" hidden="1" customWidth="1"/>
    <col min="14" max="14" width="15.8515625" style="42" hidden="1" customWidth="1"/>
    <col min="15" max="15" width="18.140625" style="42" hidden="1" customWidth="1"/>
    <col min="16" max="16" width="21.8515625" style="42" hidden="1" customWidth="1"/>
    <col min="17" max="19" width="0" style="42" hidden="1" customWidth="1"/>
    <col min="20" max="20" width="16.00390625" style="42" hidden="1" customWidth="1"/>
    <col min="21" max="21" width="14.57421875" style="42" hidden="1" customWidth="1"/>
    <col min="22" max="22" width="16.00390625" style="42" hidden="1" customWidth="1"/>
    <col min="23" max="31" width="0" style="42" hidden="1" customWidth="1"/>
    <col min="32" max="32" width="14.8515625" style="42" hidden="1" customWidth="1"/>
    <col min="33" max="33" width="21.00390625" style="42" customWidth="1"/>
    <col min="34" max="34" width="49.28125" style="42" hidden="1" customWidth="1"/>
    <col min="35" max="16384" width="9.140625" style="42" customWidth="1"/>
  </cols>
  <sheetData>
    <row r="1" spans="1:7" ht="15.75" thickBot="1">
      <c r="A1" s="2" t="s">
        <v>223</v>
      </c>
      <c r="B1" s="2"/>
      <c r="C1" s="2"/>
      <c r="D1" s="2"/>
      <c r="E1" s="2"/>
      <c r="F1" s="42"/>
      <c r="G1" s="42"/>
    </row>
    <row r="2" spans="1:34" ht="45">
      <c r="A2" s="235" t="s">
        <v>120</v>
      </c>
      <c r="B2" s="235" t="s">
        <v>168</v>
      </c>
      <c r="C2" s="235" t="s">
        <v>169</v>
      </c>
      <c r="D2" s="235" t="s">
        <v>91</v>
      </c>
      <c r="E2" s="235" t="s">
        <v>92</v>
      </c>
      <c r="F2" s="235" t="s">
        <v>93</v>
      </c>
      <c r="G2" s="235" t="s">
        <v>145</v>
      </c>
      <c r="H2" s="235" t="s">
        <v>146</v>
      </c>
      <c r="I2" s="242" t="s">
        <v>192</v>
      </c>
      <c r="J2" s="242" t="s">
        <v>193</v>
      </c>
      <c r="K2" s="235" t="s">
        <v>97</v>
      </c>
      <c r="L2" s="235" t="s">
        <v>98</v>
      </c>
      <c r="M2" s="235" t="s">
        <v>99</v>
      </c>
      <c r="N2" s="235" t="s">
        <v>100</v>
      </c>
      <c r="O2" s="235" t="s">
        <v>101</v>
      </c>
      <c r="P2" s="235" t="s">
        <v>101</v>
      </c>
      <c r="Q2" s="126" t="s">
        <v>104</v>
      </c>
      <c r="R2" s="126" t="s">
        <v>105</v>
      </c>
      <c r="S2" s="126" t="s">
        <v>105</v>
      </c>
      <c r="T2" s="126" t="s">
        <v>106</v>
      </c>
      <c r="U2" s="126" t="s">
        <v>107</v>
      </c>
      <c r="V2" s="126" t="s">
        <v>107</v>
      </c>
      <c r="W2" s="126" t="s">
        <v>108</v>
      </c>
      <c r="X2" s="126" t="s">
        <v>109</v>
      </c>
      <c r="Y2" s="126" t="s">
        <v>109</v>
      </c>
      <c r="Z2" s="126" t="s">
        <v>110</v>
      </c>
      <c r="AA2" s="126" t="s">
        <v>111</v>
      </c>
      <c r="AB2" s="126" t="s">
        <v>111</v>
      </c>
      <c r="AC2" s="126" t="s">
        <v>112</v>
      </c>
      <c r="AD2" s="235" t="s">
        <v>113</v>
      </c>
      <c r="AE2" s="126" t="s">
        <v>113</v>
      </c>
      <c r="AF2" s="126" t="s">
        <v>114</v>
      </c>
      <c r="AG2" s="235" t="s">
        <v>148</v>
      </c>
      <c r="AH2" s="127" t="s">
        <v>117</v>
      </c>
    </row>
    <row r="3" spans="1:34" ht="30">
      <c r="A3" s="235"/>
      <c r="B3" s="235"/>
      <c r="C3" s="235" t="s">
        <v>90</v>
      </c>
      <c r="D3" s="235"/>
      <c r="E3" s="235"/>
      <c r="F3" s="235"/>
      <c r="G3" s="235" t="s">
        <v>94</v>
      </c>
      <c r="H3" s="235" t="s">
        <v>94</v>
      </c>
      <c r="I3" s="243"/>
      <c r="J3" s="243"/>
      <c r="K3" s="235"/>
      <c r="L3" s="235" t="s">
        <v>95</v>
      </c>
      <c r="M3" s="235" t="s">
        <v>95</v>
      </c>
      <c r="N3" s="235" t="s">
        <v>95</v>
      </c>
      <c r="O3" s="235" t="s">
        <v>102</v>
      </c>
      <c r="P3" s="235" t="s">
        <v>103</v>
      </c>
      <c r="Q3" s="126" t="s">
        <v>95</v>
      </c>
      <c r="R3" s="126" t="s">
        <v>102</v>
      </c>
      <c r="S3" s="126" t="s">
        <v>103</v>
      </c>
      <c r="T3" s="126" t="s">
        <v>95</v>
      </c>
      <c r="U3" s="126" t="s">
        <v>102</v>
      </c>
      <c r="V3" s="126" t="s">
        <v>103</v>
      </c>
      <c r="W3" s="126" t="s">
        <v>95</v>
      </c>
      <c r="X3" s="126" t="s">
        <v>102</v>
      </c>
      <c r="Y3" s="126" t="s">
        <v>103</v>
      </c>
      <c r="Z3" s="126" t="s">
        <v>95</v>
      </c>
      <c r="AA3" s="126" t="s">
        <v>102</v>
      </c>
      <c r="AB3" s="126" t="s">
        <v>103</v>
      </c>
      <c r="AC3" s="126" t="s">
        <v>95</v>
      </c>
      <c r="AD3" s="235"/>
      <c r="AE3" s="126" t="s">
        <v>103</v>
      </c>
      <c r="AF3" s="126" t="s">
        <v>115</v>
      </c>
      <c r="AG3" s="235"/>
      <c r="AH3" s="128" t="s">
        <v>119</v>
      </c>
    </row>
    <row r="4" spans="1:34" ht="15.75" thickBot="1">
      <c r="A4" s="235"/>
      <c r="B4" s="235"/>
      <c r="C4" s="235"/>
      <c r="D4" s="235"/>
      <c r="E4" s="235"/>
      <c r="F4" s="235"/>
      <c r="G4" s="235" t="s">
        <v>95</v>
      </c>
      <c r="H4" s="235" t="s">
        <v>95</v>
      </c>
      <c r="I4" s="244"/>
      <c r="J4" s="244"/>
      <c r="K4" s="235"/>
      <c r="L4" s="235"/>
      <c r="M4" s="235"/>
      <c r="N4" s="235"/>
      <c r="O4" s="235"/>
      <c r="P4" s="235"/>
      <c r="Q4" s="109"/>
      <c r="R4" s="109"/>
      <c r="S4" s="109"/>
      <c r="T4" s="109"/>
      <c r="U4" s="109"/>
      <c r="V4" s="109"/>
      <c r="W4" s="109"/>
      <c r="X4" s="109"/>
      <c r="Y4" s="109"/>
      <c r="Z4" s="109"/>
      <c r="AA4" s="109"/>
      <c r="AB4" s="109"/>
      <c r="AC4" s="109"/>
      <c r="AD4" s="109"/>
      <c r="AE4" s="126"/>
      <c r="AF4" s="126" t="s">
        <v>116</v>
      </c>
      <c r="AG4" s="235"/>
      <c r="AH4" s="129"/>
    </row>
    <row r="5" spans="1:34" ht="15">
      <c r="A5" s="126">
        <v>0</v>
      </c>
      <c r="B5" s="130">
        <v>1</v>
      </c>
      <c r="C5" s="130">
        <v>2</v>
      </c>
      <c r="D5" s="130">
        <v>3</v>
      </c>
      <c r="E5" s="130">
        <v>4</v>
      </c>
      <c r="F5" s="130">
        <v>5</v>
      </c>
      <c r="G5" s="130">
        <v>6</v>
      </c>
      <c r="H5" s="130">
        <v>7</v>
      </c>
      <c r="I5" s="130">
        <v>8</v>
      </c>
      <c r="J5" s="130" t="s">
        <v>147</v>
      </c>
      <c r="K5" s="130"/>
      <c r="L5" s="130"/>
      <c r="M5" s="130"/>
      <c r="N5" s="130"/>
      <c r="O5" s="130"/>
      <c r="P5" s="130"/>
      <c r="Q5" s="26"/>
      <c r="R5" s="26"/>
      <c r="S5" s="26"/>
      <c r="T5" s="26"/>
      <c r="U5" s="26"/>
      <c r="V5" s="26"/>
      <c r="W5" s="26"/>
      <c r="X5" s="26"/>
      <c r="Y5" s="26"/>
      <c r="Z5" s="26"/>
      <c r="AA5" s="26"/>
      <c r="AB5" s="26"/>
      <c r="AC5" s="26"/>
      <c r="AD5" s="26"/>
      <c r="AE5" s="130"/>
      <c r="AF5" s="130"/>
      <c r="AG5" s="130"/>
      <c r="AH5" s="131"/>
    </row>
    <row r="6" spans="1:33" s="62" customFormat="1" ht="43.5" customHeight="1">
      <c r="A6" s="256" t="s">
        <v>118</v>
      </c>
      <c r="B6" s="247" t="s">
        <v>118</v>
      </c>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9"/>
    </row>
    <row r="7" spans="1:33" s="62" customFormat="1" ht="71.25" customHeight="1">
      <c r="A7" s="256"/>
      <c r="B7" s="132" t="s">
        <v>178</v>
      </c>
      <c r="C7" s="86"/>
      <c r="D7" s="86"/>
      <c r="E7" s="86"/>
      <c r="F7" s="86"/>
      <c r="G7" s="87"/>
      <c r="H7" s="19">
        <f>H8+H13</f>
        <v>218160</v>
      </c>
      <c r="I7" s="19">
        <f>I8+I13</f>
        <v>8000</v>
      </c>
      <c r="J7" s="19">
        <f>H7+I7</f>
        <v>226160</v>
      </c>
      <c r="K7" s="61"/>
      <c r="L7" s="61"/>
      <c r="M7" s="61"/>
      <c r="N7" s="61"/>
      <c r="O7" s="61"/>
      <c r="P7" s="61"/>
      <c r="Q7" s="61"/>
      <c r="R7" s="61"/>
      <c r="S7" s="61"/>
      <c r="T7" s="61"/>
      <c r="U7" s="61"/>
      <c r="V7" s="61"/>
      <c r="W7" s="61"/>
      <c r="X7" s="61"/>
      <c r="Y7" s="61"/>
      <c r="Z7" s="61"/>
      <c r="AA7" s="61"/>
      <c r="AB7" s="61"/>
      <c r="AC7" s="61"/>
      <c r="AD7" s="61"/>
      <c r="AE7" s="61"/>
      <c r="AF7" s="61"/>
      <c r="AG7" s="88"/>
    </row>
    <row r="8" spans="1:33" s="62" customFormat="1" ht="47.25" customHeight="1">
      <c r="A8" s="256"/>
      <c r="B8" s="59" t="s">
        <v>66</v>
      </c>
      <c r="C8" s="56"/>
      <c r="D8" s="56"/>
      <c r="E8" s="56"/>
      <c r="F8" s="89"/>
      <c r="G8" s="90"/>
      <c r="H8" s="19">
        <f>H9+H10+H11+H12</f>
        <v>178160</v>
      </c>
      <c r="I8" s="19"/>
      <c r="J8" s="19">
        <f aca="true" t="shared" si="0" ref="J8:J42">H8+I8</f>
        <v>178160</v>
      </c>
      <c r="K8" s="56"/>
      <c r="L8" s="56"/>
      <c r="M8" s="56"/>
      <c r="N8" s="56"/>
      <c r="O8" s="56"/>
      <c r="P8" s="56"/>
      <c r="Q8" s="56"/>
      <c r="R8" s="56"/>
      <c r="S8" s="56"/>
      <c r="T8" s="56"/>
      <c r="U8" s="56"/>
      <c r="V8" s="56"/>
      <c r="W8" s="56"/>
      <c r="X8" s="56"/>
      <c r="Y8" s="56"/>
      <c r="Z8" s="56"/>
      <c r="AA8" s="56"/>
      <c r="AB8" s="56"/>
      <c r="AC8" s="56"/>
      <c r="AD8" s="56"/>
      <c r="AE8" s="56"/>
      <c r="AF8" s="56"/>
      <c r="AG8" s="56"/>
    </row>
    <row r="9" spans="1:33" s="62" customFormat="1" ht="15">
      <c r="A9" s="256"/>
      <c r="B9" s="133" t="s">
        <v>1</v>
      </c>
      <c r="C9" s="134" t="s">
        <v>227</v>
      </c>
      <c r="D9" s="135" t="s">
        <v>123</v>
      </c>
      <c r="E9" s="136" t="s">
        <v>51</v>
      </c>
      <c r="F9" s="137">
        <f>4*21*16</f>
        <v>1344</v>
      </c>
      <c r="G9" s="138">
        <v>85</v>
      </c>
      <c r="H9" s="138">
        <f>F9*G9</f>
        <v>114240</v>
      </c>
      <c r="I9" s="90">
        <f>H9*0%</f>
        <v>0</v>
      </c>
      <c r="J9" s="90">
        <f t="shared" si="0"/>
        <v>114240</v>
      </c>
      <c r="K9" s="56"/>
      <c r="L9" s="56"/>
      <c r="M9" s="56"/>
      <c r="N9" s="56"/>
      <c r="O9" s="56"/>
      <c r="P9" s="56"/>
      <c r="Q9" s="56"/>
      <c r="R9" s="56"/>
      <c r="S9" s="56"/>
      <c r="T9" s="56"/>
      <c r="U9" s="56"/>
      <c r="V9" s="56"/>
      <c r="W9" s="56"/>
      <c r="X9" s="56"/>
      <c r="Y9" s="56"/>
      <c r="Z9" s="56"/>
      <c r="AA9" s="56"/>
      <c r="AB9" s="56"/>
      <c r="AC9" s="56"/>
      <c r="AD9" s="56"/>
      <c r="AE9" s="56"/>
      <c r="AF9" s="56"/>
      <c r="AG9" s="56"/>
    </row>
    <row r="10" spans="1:33" s="62" customFormat="1" ht="15">
      <c r="A10" s="256"/>
      <c r="B10" s="133" t="s">
        <v>173</v>
      </c>
      <c r="C10" s="134" t="s">
        <v>228</v>
      </c>
      <c r="D10" s="135"/>
      <c r="E10" s="136" t="s">
        <v>51</v>
      </c>
      <c r="F10" s="137">
        <f>2*10*16</f>
        <v>320</v>
      </c>
      <c r="G10" s="138">
        <v>85</v>
      </c>
      <c r="H10" s="138">
        <f>F10*G10</f>
        <v>27200</v>
      </c>
      <c r="I10" s="90">
        <f>H10*0%</f>
        <v>0</v>
      </c>
      <c r="J10" s="90">
        <f t="shared" si="0"/>
        <v>27200</v>
      </c>
      <c r="K10" s="56"/>
      <c r="L10" s="56"/>
      <c r="M10" s="56"/>
      <c r="N10" s="56"/>
      <c r="O10" s="56"/>
      <c r="P10" s="56"/>
      <c r="Q10" s="56"/>
      <c r="R10" s="56"/>
      <c r="S10" s="56"/>
      <c r="T10" s="56"/>
      <c r="U10" s="56"/>
      <c r="V10" s="56"/>
      <c r="W10" s="56"/>
      <c r="X10" s="56"/>
      <c r="Y10" s="56"/>
      <c r="Z10" s="56"/>
      <c r="AA10" s="56"/>
      <c r="AB10" s="56"/>
      <c r="AC10" s="56"/>
      <c r="AD10" s="56"/>
      <c r="AE10" s="56"/>
      <c r="AF10" s="56"/>
      <c r="AG10" s="56"/>
    </row>
    <row r="11" spans="1:33" s="62" customFormat="1" ht="15">
      <c r="A11" s="256"/>
      <c r="B11" s="133" t="s">
        <v>174</v>
      </c>
      <c r="C11" s="134" t="s">
        <v>228</v>
      </c>
      <c r="D11" s="139"/>
      <c r="E11" s="136" t="s">
        <v>51</v>
      </c>
      <c r="F11" s="137">
        <f>2*10*16</f>
        <v>320</v>
      </c>
      <c r="G11" s="138">
        <v>85</v>
      </c>
      <c r="H11" s="138">
        <f>F11*G11</f>
        <v>27200</v>
      </c>
      <c r="I11" s="90">
        <f>H11*0%</f>
        <v>0</v>
      </c>
      <c r="J11" s="90">
        <f t="shared" si="0"/>
        <v>27200</v>
      </c>
      <c r="K11" s="56"/>
      <c r="L11" s="56"/>
      <c r="M11" s="56"/>
      <c r="N11" s="56"/>
      <c r="O11" s="56"/>
      <c r="P11" s="56"/>
      <c r="Q11" s="56"/>
      <c r="R11" s="56"/>
      <c r="S11" s="56"/>
      <c r="T11" s="56"/>
      <c r="U11" s="56"/>
      <c r="V11" s="56"/>
      <c r="W11" s="56"/>
      <c r="X11" s="56"/>
      <c r="Y11" s="56"/>
      <c r="Z11" s="56"/>
      <c r="AA11" s="56"/>
      <c r="AB11" s="56"/>
      <c r="AC11" s="56"/>
      <c r="AD11" s="56"/>
      <c r="AE11" s="56"/>
      <c r="AF11" s="56"/>
      <c r="AG11" s="56"/>
    </row>
    <row r="12" spans="1:33" s="62" customFormat="1" ht="15">
      <c r="A12" s="256"/>
      <c r="B12" s="133" t="s">
        <v>2</v>
      </c>
      <c r="C12" s="134" t="s">
        <v>229</v>
      </c>
      <c r="D12" s="139"/>
      <c r="E12" s="136" t="s">
        <v>51</v>
      </c>
      <c r="F12" s="137">
        <f>1*7*16</f>
        <v>112</v>
      </c>
      <c r="G12" s="138">
        <v>85</v>
      </c>
      <c r="H12" s="138">
        <f>F12*G12</f>
        <v>9520</v>
      </c>
      <c r="I12" s="90">
        <f>H12*0%</f>
        <v>0</v>
      </c>
      <c r="J12" s="90">
        <f t="shared" si="0"/>
        <v>9520</v>
      </c>
      <c r="K12" s="56"/>
      <c r="L12" s="56"/>
      <c r="M12" s="56"/>
      <c r="N12" s="56"/>
      <c r="O12" s="56"/>
      <c r="P12" s="56"/>
      <c r="Q12" s="56"/>
      <c r="R12" s="56"/>
      <c r="S12" s="56"/>
      <c r="T12" s="56"/>
      <c r="U12" s="56"/>
      <c r="V12" s="56"/>
      <c r="W12" s="56"/>
      <c r="X12" s="56"/>
      <c r="Y12" s="56"/>
      <c r="Z12" s="56"/>
      <c r="AA12" s="56"/>
      <c r="AB12" s="56"/>
      <c r="AC12" s="56"/>
      <c r="AD12" s="56"/>
      <c r="AE12" s="56"/>
      <c r="AF12" s="56"/>
      <c r="AG12" s="56"/>
    </row>
    <row r="13" spans="1:33" s="62" customFormat="1" ht="45" customHeight="1">
      <c r="A13" s="256"/>
      <c r="B13" s="59" t="s">
        <v>233</v>
      </c>
      <c r="C13" s="59" t="s">
        <v>204</v>
      </c>
      <c r="D13" s="56"/>
      <c r="E13" s="56" t="s">
        <v>3</v>
      </c>
      <c r="F13" s="89">
        <v>1</v>
      </c>
      <c r="G13" s="90">
        <v>40000</v>
      </c>
      <c r="H13" s="19">
        <f>F13*G13</f>
        <v>40000</v>
      </c>
      <c r="I13" s="19">
        <f>H13*0.2</f>
        <v>8000</v>
      </c>
      <c r="J13" s="19">
        <f t="shared" si="0"/>
        <v>48000</v>
      </c>
      <c r="K13" s="56"/>
      <c r="L13" s="56"/>
      <c r="M13" s="56"/>
      <c r="N13" s="56"/>
      <c r="O13" s="56"/>
      <c r="P13" s="56"/>
      <c r="Q13" s="56"/>
      <c r="R13" s="56"/>
      <c r="S13" s="56"/>
      <c r="T13" s="56"/>
      <c r="U13" s="56"/>
      <c r="V13" s="56"/>
      <c r="W13" s="56"/>
      <c r="X13" s="56"/>
      <c r="Y13" s="56"/>
      <c r="Z13" s="56"/>
      <c r="AA13" s="56"/>
      <c r="AB13" s="56"/>
      <c r="AC13" s="56"/>
      <c r="AD13" s="56"/>
      <c r="AE13" s="56"/>
      <c r="AF13" s="56"/>
      <c r="AG13" s="56"/>
    </row>
    <row r="14" spans="1:33" s="62" customFormat="1" ht="89.25" customHeight="1">
      <c r="A14" s="256"/>
      <c r="B14" s="140" t="s">
        <v>197</v>
      </c>
      <c r="C14" s="141"/>
      <c r="D14" s="56"/>
      <c r="E14" s="56"/>
      <c r="F14" s="89"/>
      <c r="G14" s="90"/>
      <c r="H14" s="19">
        <f>H15</f>
        <v>10000</v>
      </c>
      <c r="I14" s="19">
        <f>I15</f>
        <v>2000</v>
      </c>
      <c r="J14" s="19">
        <f t="shared" si="0"/>
        <v>12000</v>
      </c>
      <c r="K14" s="61"/>
      <c r="L14" s="61"/>
      <c r="M14" s="61"/>
      <c r="N14" s="61"/>
      <c r="O14" s="61"/>
      <c r="P14" s="61"/>
      <c r="Q14" s="61"/>
      <c r="R14" s="61"/>
      <c r="S14" s="61"/>
      <c r="T14" s="61"/>
      <c r="U14" s="61"/>
      <c r="V14" s="61"/>
      <c r="W14" s="61"/>
      <c r="X14" s="61"/>
      <c r="Y14" s="61"/>
      <c r="Z14" s="61"/>
      <c r="AA14" s="61"/>
      <c r="AB14" s="61"/>
      <c r="AC14" s="61"/>
      <c r="AD14" s="61"/>
      <c r="AE14" s="61"/>
      <c r="AF14" s="61"/>
      <c r="AG14" s="61"/>
    </row>
    <row r="15" spans="1:33" s="62" customFormat="1" ht="95.25" customHeight="1">
      <c r="A15" s="256"/>
      <c r="B15" s="33" t="s">
        <v>199</v>
      </c>
      <c r="C15" s="59" t="s">
        <v>205</v>
      </c>
      <c r="D15" s="56"/>
      <c r="E15" s="56" t="s">
        <v>3</v>
      </c>
      <c r="F15" s="89">
        <v>1</v>
      </c>
      <c r="G15" s="90">
        <v>10000</v>
      </c>
      <c r="H15" s="138">
        <f>F15*G15</f>
        <v>10000</v>
      </c>
      <c r="I15" s="90">
        <f>H15*0.2</f>
        <v>2000</v>
      </c>
      <c r="J15" s="90">
        <f t="shared" si="0"/>
        <v>12000</v>
      </c>
      <c r="K15" s="56"/>
      <c r="L15" s="56"/>
      <c r="M15" s="56"/>
      <c r="N15" s="56"/>
      <c r="O15" s="56"/>
      <c r="P15" s="56"/>
      <c r="Q15" s="56"/>
      <c r="R15" s="56"/>
      <c r="S15" s="56"/>
      <c r="T15" s="56"/>
      <c r="U15" s="56"/>
      <c r="V15" s="56"/>
      <c r="W15" s="56"/>
      <c r="X15" s="56"/>
      <c r="Y15" s="56"/>
      <c r="Z15" s="56"/>
      <c r="AA15" s="56"/>
      <c r="AB15" s="56"/>
      <c r="AC15" s="56"/>
      <c r="AD15" s="56"/>
      <c r="AE15" s="56"/>
      <c r="AF15" s="56"/>
      <c r="AG15" s="56"/>
    </row>
    <row r="16" spans="1:33" s="62" customFormat="1" ht="64.5" customHeight="1">
      <c r="A16" s="256"/>
      <c r="B16" s="142" t="s">
        <v>69</v>
      </c>
      <c r="C16" s="142" t="s">
        <v>206</v>
      </c>
      <c r="D16" s="56"/>
      <c r="E16" s="56" t="s">
        <v>3</v>
      </c>
      <c r="F16" s="89">
        <v>1</v>
      </c>
      <c r="G16" s="90">
        <v>400</v>
      </c>
      <c r="H16" s="143">
        <f>F16*G16</f>
        <v>400</v>
      </c>
      <c r="I16" s="143">
        <f>H16*0.2</f>
        <v>80</v>
      </c>
      <c r="J16" s="19">
        <f t="shared" si="0"/>
        <v>480</v>
      </c>
      <c r="K16" s="61"/>
      <c r="L16" s="61"/>
      <c r="M16" s="61"/>
      <c r="N16" s="61"/>
      <c r="O16" s="61"/>
      <c r="P16" s="61"/>
      <c r="Q16" s="61"/>
      <c r="R16" s="61"/>
      <c r="S16" s="61"/>
      <c r="T16" s="61"/>
      <c r="U16" s="61"/>
      <c r="V16" s="61"/>
      <c r="W16" s="61"/>
      <c r="X16" s="61"/>
      <c r="Y16" s="61"/>
      <c r="Z16" s="61"/>
      <c r="AA16" s="61"/>
      <c r="AB16" s="61"/>
      <c r="AC16" s="61"/>
      <c r="AD16" s="61"/>
      <c r="AE16" s="61"/>
      <c r="AF16" s="61"/>
      <c r="AG16" s="61"/>
    </row>
    <row r="17" spans="1:33" s="62" customFormat="1" ht="75" customHeight="1">
      <c r="A17" s="256"/>
      <c r="B17" s="144" t="s">
        <v>198</v>
      </c>
      <c r="C17" s="56"/>
      <c r="D17" s="56"/>
      <c r="E17" s="56"/>
      <c r="F17" s="89"/>
      <c r="G17" s="90"/>
      <c r="H17" s="143">
        <f>H18</f>
        <v>12000</v>
      </c>
      <c r="I17" s="143">
        <f>I18</f>
        <v>2400</v>
      </c>
      <c r="J17" s="143">
        <f>J18</f>
        <v>14400</v>
      </c>
      <c r="K17" s="61"/>
      <c r="L17" s="61"/>
      <c r="M17" s="61"/>
      <c r="N17" s="61"/>
      <c r="O17" s="61"/>
      <c r="P17" s="61"/>
      <c r="Q17" s="61"/>
      <c r="R17" s="61"/>
      <c r="S17" s="61"/>
      <c r="T17" s="61"/>
      <c r="U17" s="61"/>
      <c r="V17" s="61"/>
      <c r="W17" s="61"/>
      <c r="X17" s="61"/>
      <c r="Y17" s="61"/>
      <c r="Z17" s="61"/>
      <c r="AA17" s="61"/>
      <c r="AB17" s="61"/>
      <c r="AC17" s="61"/>
      <c r="AD17" s="61"/>
      <c r="AE17" s="61"/>
      <c r="AF17" s="61"/>
      <c r="AG17" s="61"/>
    </row>
    <row r="18" spans="1:33" s="62" customFormat="1" ht="63" customHeight="1">
      <c r="A18" s="256"/>
      <c r="B18" s="142"/>
      <c r="C18" s="56" t="s">
        <v>143</v>
      </c>
      <c r="D18" s="56"/>
      <c r="E18" s="56" t="s">
        <v>50</v>
      </c>
      <c r="F18" s="89">
        <v>12</v>
      </c>
      <c r="G18" s="90">
        <v>1000</v>
      </c>
      <c r="H18" s="90">
        <f>F18*G18</f>
        <v>12000</v>
      </c>
      <c r="I18" s="90">
        <f>H18*0.2</f>
        <v>2400</v>
      </c>
      <c r="J18" s="90">
        <f t="shared" si="0"/>
        <v>14400</v>
      </c>
      <c r="K18" s="56"/>
      <c r="L18" s="56"/>
      <c r="M18" s="56"/>
      <c r="N18" s="56"/>
      <c r="O18" s="56"/>
      <c r="P18" s="56"/>
      <c r="Q18" s="56"/>
      <c r="R18" s="56"/>
      <c r="S18" s="56"/>
      <c r="T18" s="56"/>
      <c r="U18" s="56"/>
      <c r="V18" s="56"/>
      <c r="W18" s="56"/>
      <c r="X18" s="56"/>
      <c r="Y18" s="56"/>
      <c r="Z18" s="56"/>
      <c r="AA18" s="56"/>
      <c r="AB18" s="56"/>
      <c r="AC18" s="56"/>
      <c r="AD18" s="56"/>
      <c r="AE18" s="56"/>
      <c r="AF18" s="56"/>
      <c r="AG18" s="56"/>
    </row>
    <row r="19" spans="1:33" s="62" customFormat="1" ht="36" customHeight="1">
      <c r="A19" s="256"/>
      <c r="B19" s="144" t="s">
        <v>67</v>
      </c>
      <c r="C19" s="57" t="s">
        <v>144</v>
      </c>
      <c r="D19" s="56"/>
      <c r="E19" s="56" t="s">
        <v>50</v>
      </c>
      <c r="F19" s="89">
        <v>12</v>
      </c>
      <c r="G19" s="90">
        <v>1000</v>
      </c>
      <c r="H19" s="19">
        <f>F19*G19</f>
        <v>12000</v>
      </c>
      <c r="I19" s="143">
        <f>H19*0.2</f>
        <v>2400</v>
      </c>
      <c r="J19" s="19">
        <f t="shared" si="0"/>
        <v>14400</v>
      </c>
      <c r="K19" s="61"/>
      <c r="L19" s="61"/>
      <c r="M19" s="61"/>
      <c r="N19" s="61"/>
      <c r="O19" s="61"/>
      <c r="P19" s="61"/>
      <c r="Q19" s="61"/>
      <c r="R19" s="61"/>
      <c r="S19" s="61"/>
      <c r="T19" s="61"/>
      <c r="U19" s="61"/>
      <c r="V19" s="61"/>
      <c r="W19" s="61"/>
      <c r="X19" s="61"/>
      <c r="Y19" s="61"/>
      <c r="Z19" s="61"/>
      <c r="AA19" s="61"/>
      <c r="AB19" s="61"/>
      <c r="AC19" s="61"/>
      <c r="AD19" s="61"/>
      <c r="AE19" s="61"/>
      <c r="AF19" s="61"/>
      <c r="AG19" s="61"/>
    </row>
    <row r="20" spans="1:33" s="62" customFormat="1" ht="36" customHeight="1">
      <c r="A20" s="256"/>
      <c r="B20" s="145" t="s">
        <v>125</v>
      </c>
      <c r="C20" s="56"/>
      <c r="D20" s="56"/>
      <c r="E20" s="56"/>
      <c r="F20" s="89"/>
      <c r="G20" s="90"/>
      <c r="H20" s="90"/>
      <c r="I20" s="90"/>
      <c r="J20" s="90">
        <f t="shared" si="0"/>
        <v>0</v>
      </c>
      <c r="K20" s="56"/>
      <c r="L20" s="56"/>
      <c r="M20" s="56"/>
      <c r="N20" s="56"/>
      <c r="O20" s="56"/>
      <c r="P20" s="56"/>
      <c r="Q20" s="56"/>
      <c r="R20" s="56"/>
      <c r="S20" s="56"/>
      <c r="T20" s="56"/>
      <c r="U20" s="56"/>
      <c r="V20" s="56"/>
      <c r="W20" s="56"/>
      <c r="X20" s="56"/>
      <c r="Y20" s="56"/>
      <c r="Z20" s="56"/>
      <c r="AA20" s="56"/>
      <c r="AB20" s="56"/>
      <c r="AC20" s="56"/>
      <c r="AD20" s="56"/>
      <c r="AE20" s="56"/>
      <c r="AF20" s="56"/>
      <c r="AG20" s="56"/>
    </row>
    <row r="21" spans="1:33" s="62" customFormat="1" ht="36" customHeight="1">
      <c r="A21" s="114" t="s">
        <v>142</v>
      </c>
      <c r="B21" s="145"/>
      <c r="C21" s="56"/>
      <c r="D21" s="56"/>
      <c r="E21" s="56"/>
      <c r="F21" s="89"/>
      <c r="G21" s="90"/>
      <c r="H21" s="146">
        <f>H19+H18+H16+H14+H7</f>
        <v>252560</v>
      </c>
      <c r="I21" s="146">
        <f>I19+I18+I16+I14+I7</f>
        <v>14880</v>
      </c>
      <c r="J21" s="146">
        <f>J19+J18+J16+J14+J7</f>
        <v>267440</v>
      </c>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8"/>
    </row>
    <row r="22" spans="1:33" s="62" customFormat="1" ht="30">
      <c r="A22" s="251" t="s">
        <v>124</v>
      </c>
      <c r="B22" s="74" t="s">
        <v>128</v>
      </c>
      <c r="C22" s="56"/>
      <c r="D22" s="56"/>
      <c r="E22" s="56"/>
      <c r="F22" s="91"/>
      <c r="G22" s="91"/>
      <c r="H22" s="18">
        <f>H23</f>
        <v>168000</v>
      </c>
      <c r="I22" s="18">
        <f>I23</f>
        <v>33600</v>
      </c>
      <c r="J22" s="18">
        <f t="shared" si="0"/>
        <v>201600</v>
      </c>
      <c r="K22" s="56"/>
      <c r="L22" s="56"/>
      <c r="M22" s="56"/>
      <c r="N22" s="56"/>
      <c r="O22" s="56"/>
      <c r="P22" s="56"/>
      <c r="Q22" s="56"/>
      <c r="R22" s="56"/>
      <c r="S22" s="56"/>
      <c r="T22" s="56"/>
      <c r="U22" s="56"/>
      <c r="V22" s="56"/>
      <c r="W22" s="56"/>
      <c r="X22" s="56"/>
      <c r="Y22" s="56"/>
      <c r="Z22" s="56"/>
      <c r="AA22" s="56"/>
      <c r="AB22" s="56"/>
      <c r="AC22" s="56"/>
      <c r="AD22" s="56"/>
      <c r="AE22" s="56"/>
      <c r="AF22" s="56"/>
      <c r="AG22" s="56"/>
    </row>
    <row r="23" spans="1:33" s="62" customFormat="1" ht="150">
      <c r="A23" s="251"/>
      <c r="B23" s="149" t="s">
        <v>65</v>
      </c>
      <c r="C23" s="150" t="s">
        <v>127</v>
      </c>
      <c r="D23" s="56"/>
      <c r="E23" s="56" t="s">
        <v>5</v>
      </c>
      <c r="F23" s="89">
        <v>2</v>
      </c>
      <c r="G23" s="90">
        <v>84000</v>
      </c>
      <c r="H23" s="90">
        <f>F23*G23</f>
        <v>168000</v>
      </c>
      <c r="I23" s="92">
        <f>H23*0.2</f>
        <v>33600</v>
      </c>
      <c r="J23" s="90">
        <f t="shared" si="0"/>
        <v>201600</v>
      </c>
      <c r="K23" s="56"/>
      <c r="L23" s="56"/>
      <c r="M23" s="56"/>
      <c r="N23" s="56"/>
      <c r="O23" s="56"/>
      <c r="P23" s="56"/>
      <c r="Q23" s="56"/>
      <c r="R23" s="56"/>
      <c r="S23" s="56"/>
      <c r="T23" s="56"/>
      <c r="U23" s="56"/>
      <c r="V23" s="56"/>
      <c r="W23" s="56"/>
      <c r="X23" s="56"/>
      <c r="Y23" s="56"/>
      <c r="Z23" s="56"/>
      <c r="AA23" s="56"/>
      <c r="AB23" s="56"/>
      <c r="AC23" s="56"/>
      <c r="AD23" s="56"/>
      <c r="AE23" s="56"/>
      <c r="AF23" s="56"/>
      <c r="AG23" s="56"/>
    </row>
    <row r="24" spans="1:33" s="62" customFormat="1" ht="30">
      <c r="A24" s="251"/>
      <c r="B24" s="93" t="s">
        <v>137</v>
      </c>
      <c r="C24" s="56"/>
      <c r="D24" s="56"/>
      <c r="E24" s="56"/>
      <c r="F24" s="91"/>
      <c r="G24" s="91"/>
      <c r="H24" s="18">
        <f>H25</f>
        <v>50000</v>
      </c>
      <c r="I24" s="18">
        <f>I25</f>
        <v>0</v>
      </c>
      <c r="J24" s="18">
        <f t="shared" si="0"/>
        <v>50000</v>
      </c>
      <c r="K24" s="56"/>
      <c r="L24" s="56"/>
      <c r="M24" s="56"/>
      <c r="N24" s="56"/>
      <c r="O24" s="56"/>
      <c r="P24" s="56"/>
      <c r="Q24" s="56"/>
      <c r="R24" s="56"/>
      <c r="S24" s="56"/>
      <c r="T24" s="56"/>
      <c r="U24" s="56"/>
      <c r="V24" s="56"/>
      <c r="W24" s="56"/>
      <c r="X24" s="56"/>
      <c r="Y24" s="56"/>
      <c r="Z24" s="56"/>
      <c r="AA24" s="56"/>
      <c r="AB24" s="56"/>
      <c r="AC24" s="56"/>
      <c r="AD24" s="56"/>
      <c r="AE24" s="56"/>
      <c r="AF24" s="56"/>
      <c r="AG24" s="56"/>
    </row>
    <row r="25" spans="1:33" s="98" customFormat="1" ht="45">
      <c r="A25" s="251"/>
      <c r="B25" s="151" t="s">
        <v>65</v>
      </c>
      <c r="C25" s="152" t="s">
        <v>207</v>
      </c>
      <c r="D25" s="94"/>
      <c r="E25" s="94" t="s">
        <v>3</v>
      </c>
      <c r="F25" s="95">
        <v>1</v>
      </c>
      <c r="G25" s="96">
        <v>50000</v>
      </c>
      <c r="H25" s="96">
        <f>F25*G25</f>
        <v>50000</v>
      </c>
      <c r="I25" s="96">
        <v>0</v>
      </c>
      <c r="J25" s="96">
        <f t="shared" si="0"/>
        <v>50000</v>
      </c>
      <c r="K25" s="97"/>
      <c r="L25" s="97"/>
      <c r="M25" s="97"/>
      <c r="N25" s="97"/>
      <c r="O25" s="97"/>
      <c r="P25" s="97"/>
      <c r="Q25" s="97"/>
      <c r="R25" s="97"/>
      <c r="S25" s="97"/>
      <c r="T25" s="97"/>
      <c r="U25" s="97"/>
      <c r="V25" s="97"/>
      <c r="W25" s="97"/>
      <c r="X25" s="97"/>
      <c r="Y25" s="97"/>
      <c r="Z25" s="97"/>
      <c r="AA25" s="97"/>
      <c r="AB25" s="97"/>
      <c r="AC25" s="97"/>
      <c r="AD25" s="97"/>
      <c r="AE25" s="97"/>
      <c r="AF25" s="97"/>
      <c r="AG25" s="97"/>
    </row>
    <row r="26" spans="1:33" s="62" customFormat="1" ht="30">
      <c r="A26" s="114" t="s">
        <v>138</v>
      </c>
      <c r="B26" s="153"/>
      <c r="C26" s="150"/>
      <c r="D26" s="56"/>
      <c r="E26" s="56"/>
      <c r="F26" s="89"/>
      <c r="G26" s="90"/>
      <c r="H26" s="19">
        <f>H24+H22</f>
        <v>218000</v>
      </c>
      <c r="I26" s="19">
        <f>I24+I22</f>
        <v>33600</v>
      </c>
      <c r="J26" s="154">
        <f t="shared" si="0"/>
        <v>251600</v>
      </c>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row>
    <row r="27" spans="1:33" s="62" customFormat="1" ht="15">
      <c r="A27" s="237" t="s">
        <v>126</v>
      </c>
      <c r="B27" s="74" t="s">
        <v>131</v>
      </c>
      <c r="C27" s="56"/>
      <c r="D27" s="56"/>
      <c r="E27" s="56"/>
      <c r="F27" s="91"/>
      <c r="G27" s="91"/>
      <c r="H27" s="18">
        <f>H28+H30</f>
        <v>298000</v>
      </c>
      <c r="I27" s="18">
        <f>I28+I30</f>
        <v>40000</v>
      </c>
      <c r="J27" s="18">
        <f t="shared" si="0"/>
        <v>338000</v>
      </c>
      <c r="K27" s="56"/>
      <c r="L27" s="56"/>
      <c r="M27" s="56"/>
      <c r="N27" s="56"/>
      <c r="O27" s="56"/>
      <c r="P27" s="56"/>
      <c r="Q27" s="56"/>
      <c r="R27" s="56"/>
      <c r="S27" s="56"/>
      <c r="T27" s="56"/>
      <c r="U27" s="56"/>
      <c r="V27" s="56"/>
      <c r="W27" s="56"/>
      <c r="X27" s="56"/>
      <c r="Y27" s="56"/>
      <c r="Z27" s="56"/>
      <c r="AA27" s="56"/>
      <c r="AB27" s="56"/>
      <c r="AC27" s="56"/>
      <c r="AD27" s="56"/>
      <c r="AE27" s="56"/>
      <c r="AF27" s="56"/>
      <c r="AG27" s="56"/>
    </row>
    <row r="28" spans="1:33" s="62" customFormat="1" ht="15">
      <c r="A28" s="238"/>
      <c r="B28" s="56" t="s">
        <v>56</v>
      </c>
      <c r="C28" s="56"/>
      <c r="D28" s="56"/>
      <c r="E28" s="56"/>
      <c r="F28" s="89"/>
      <c r="G28" s="90"/>
      <c r="H28" s="90">
        <f>H29</f>
        <v>200000</v>
      </c>
      <c r="I28" s="92">
        <f>H28*0.2</f>
        <v>40000</v>
      </c>
      <c r="J28" s="90">
        <f t="shared" si="0"/>
        <v>240000</v>
      </c>
      <c r="K28" s="56"/>
      <c r="L28" s="56"/>
      <c r="M28" s="56"/>
      <c r="N28" s="56"/>
      <c r="O28" s="56"/>
      <c r="P28" s="56"/>
      <c r="Q28" s="56"/>
      <c r="R28" s="56"/>
      <c r="S28" s="56"/>
      <c r="T28" s="56"/>
      <c r="U28" s="56"/>
      <c r="V28" s="56"/>
      <c r="W28" s="56"/>
      <c r="X28" s="56"/>
      <c r="Y28" s="56"/>
      <c r="Z28" s="56"/>
      <c r="AA28" s="56"/>
      <c r="AB28" s="56"/>
      <c r="AC28" s="56"/>
      <c r="AD28" s="56"/>
      <c r="AE28" s="56"/>
      <c r="AF28" s="56"/>
      <c r="AG28" s="56"/>
    </row>
    <row r="29" spans="1:33" s="62" customFormat="1" ht="30">
      <c r="A29" s="238"/>
      <c r="B29" s="56" t="s">
        <v>59</v>
      </c>
      <c r="C29" s="57" t="s">
        <v>130</v>
      </c>
      <c r="D29" s="56"/>
      <c r="E29" s="56" t="s">
        <v>129</v>
      </c>
      <c r="F29" s="89">
        <v>1</v>
      </c>
      <c r="G29" s="90">
        <v>200000</v>
      </c>
      <c r="H29" s="90">
        <f>F29*G29</f>
        <v>200000</v>
      </c>
      <c r="I29" s="92">
        <f>H29*0.2</f>
        <v>40000</v>
      </c>
      <c r="J29" s="90">
        <f t="shared" si="0"/>
        <v>240000</v>
      </c>
      <c r="K29" s="56"/>
      <c r="L29" s="56"/>
      <c r="M29" s="56"/>
      <c r="N29" s="56"/>
      <c r="O29" s="56"/>
      <c r="P29" s="56"/>
      <c r="Q29" s="56"/>
      <c r="R29" s="56"/>
      <c r="S29" s="56"/>
      <c r="T29" s="56"/>
      <c r="U29" s="56"/>
      <c r="V29" s="56"/>
      <c r="W29" s="56"/>
      <c r="X29" s="56"/>
      <c r="Y29" s="56"/>
      <c r="Z29" s="56"/>
      <c r="AA29" s="56"/>
      <c r="AB29" s="56"/>
      <c r="AC29" s="56"/>
      <c r="AD29" s="56"/>
      <c r="AE29" s="56"/>
      <c r="AF29" s="56"/>
      <c r="AG29" s="56"/>
    </row>
    <row r="30" spans="1:33" s="62" customFormat="1" ht="33" customHeight="1">
      <c r="A30" s="238"/>
      <c r="B30" s="155" t="s">
        <v>70</v>
      </c>
      <c r="C30" s="56"/>
      <c r="D30" s="56"/>
      <c r="E30" s="56"/>
      <c r="F30" s="89"/>
      <c r="G30" s="90"/>
      <c r="H30" s="90">
        <f>H31+H32</f>
        <v>98000</v>
      </c>
      <c r="I30" s="92">
        <f>I31+I32</f>
        <v>0</v>
      </c>
      <c r="J30" s="90">
        <f t="shared" si="0"/>
        <v>98000</v>
      </c>
      <c r="K30" s="56"/>
      <c r="L30" s="56"/>
      <c r="M30" s="56"/>
      <c r="N30" s="56"/>
      <c r="O30" s="56"/>
      <c r="P30" s="56"/>
      <c r="Q30" s="56"/>
      <c r="R30" s="56"/>
      <c r="S30" s="56"/>
      <c r="T30" s="56"/>
      <c r="U30" s="56"/>
      <c r="V30" s="56"/>
      <c r="W30" s="56"/>
      <c r="X30" s="56"/>
      <c r="Y30" s="56"/>
      <c r="Z30" s="56"/>
      <c r="AA30" s="56"/>
      <c r="AB30" s="56"/>
      <c r="AC30" s="56"/>
      <c r="AD30" s="56"/>
      <c r="AE30" s="56"/>
      <c r="AF30" s="56"/>
      <c r="AG30" s="56"/>
    </row>
    <row r="31" spans="1:33" s="62" customFormat="1" ht="30">
      <c r="A31" s="238"/>
      <c r="B31" s="240" t="s">
        <v>72</v>
      </c>
      <c r="C31" s="57" t="s">
        <v>187</v>
      </c>
      <c r="D31" s="56"/>
      <c r="E31" s="56" t="s">
        <v>51</v>
      </c>
      <c r="F31" s="89">
        <f>2*300</f>
        <v>600</v>
      </c>
      <c r="G31" s="90">
        <v>140</v>
      </c>
      <c r="H31" s="90">
        <f>F31*G31</f>
        <v>84000</v>
      </c>
      <c r="I31" s="92">
        <v>0</v>
      </c>
      <c r="J31" s="90">
        <f t="shared" si="0"/>
        <v>84000</v>
      </c>
      <c r="K31" s="56"/>
      <c r="L31" s="56"/>
      <c r="M31" s="56"/>
      <c r="N31" s="56"/>
      <c r="O31" s="56"/>
      <c r="P31" s="56"/>
      <c r="Q31" s="56"/>
      <c r="R31" s="56"/>
      <c r="S31" s="56"/>
      <c r="T31" s="56"/>
      <c r="U31" s="56"/>
      <c r="V31" s="56"/>
      <c r="W31" s="56"/>
      <c r="X31" s="56"/>
      <c r="Y31" s="56"/>
      <c r="Z31" s="56"/>
      <c r="AA31" s="56"/>
      <c r="AB31" s="56"/>
      <c r="AC31" s="56"/>
      <c r="AD31" s="56"/>
      <c r="AE31" s="56"/>
      <c r="AF31" s="56"/>
      <c r="AG31" s="56"/>
    </row>
    <row r="32" spans="1:33" s="62" customFormat="1" ht="30">
      <c r="A32" s="238"/>
      <c r="B32" s="241"/>
      <c r="C32" s="57" t="s">
        <v>188</v>
      </c>
      <c r="D32" s="56"/>
      <c r="E32" s="56" t="s">
        <v>51</v>
      </c>
      <c r="F32" s="89">
        <v>100</v>
      </c>
      <c r="G32" s="90">
        <v>140</v>
      </c>
      <c r="H32" s="90">
        <f>F32*G32</f>
        <v>14000</v>
      </c>
      <c r="I32" s="92">
        <v>0</v>
      </c>
      <c r="J32" s="90">
        <f t="shared" si="0"/>
        <v>14000</v>
      </c>
      <c r="K32" s="56"/>
      <c r="L32" s="56"/>
      <c r="M32" s="56"/>
      <c r="N32" s="56"/>
      <c r="O32" s="56"/>
      <c r="P32" s="56"/>
      <c r="Q32" s="56"/>
      <c r="R32" s="56"/>
      <c r="S32" s="56"/>
      <c r="T32" s="56"/>
      <c r="U32" s="56"/>
      <c r="V32" s="56"/>
      <c r="W32" s="56"/>
      <c r="X32" s="56"/>
      <c r="Y32" s="56"/>
      <c r="Z32" s="56"/>
      <c r="AA32" s="56"/>
      <c r="AB32" s="56"/>
      <c r="AC32" s="56"/>
      <c r="AD32" s="56"/>
      <c r="AE32" s="56"/>
      <c r="AF32" s="56"/>
      <c r="AG32" s="56"/>
    </row>
    <row r="33" spans="1:33" s="62" customFormat="1" ht="15">
      <c r="A33" s="238"/>
      <c r="B33" s="74" t="s">
        <v>134</v>
      </c>
      <c r="C33" s="56"/>
      <c r="D33" s="56"/>
      <c r="E33" s="56"/>
      <c r="F33" s="91"/>
      <c r="G33" s="91"/>
      <c r="H33" s="18">
        <f>H34</f>
        <v>500000</v>
      </c>
      <c r="I33" s="18">
        <f>I34</f>
        <v>0</v>
      </c>
      <c r="J33" s="18">
        <f t="shared" si="0"/>
        <v>500000</v>
      </c>
      <c r="K33" s="56"/>
      <c r="L33" s="56"/>
      <c r="M33" s="56"/>
      <c r="N33" s="56"/>
      <c r="O33" s="56"/>
      <c r="P33" s="56"/>
      <c r="Q33" s="56"/>
      <c r="R33" s="56"/>
      <c r="S33" s="56"/>
      <c r="T33" s="56"/>
      <c r="U33" s="56"/>
      <c r="V33" s="56"/>
      <c r="W33" s="56"/>
      <c r="X33" s="56"/>
      <c r="Y33" s="56"/>
      <c r="Z33" s="56"/>
      <c r="AA33" s="56"/>
      <c r="AB33" s="56"/>
      <c r="AC33" s="56"/>
      <c r="AD33" s="56"/>
      <c r="AE33" s="56"/>
      <c r="AF33" s="56"/>
      <c r="AG33" s="56"/>
    </row>
    <row r="34" spans="1:33" s="62" customFormat="1" ht="15">
      <c r="A34" s="238"/>
      <c r="B34" s="56" t="s">
        <v>56</v>
      </c>
      <c r="C34" s="57"/>
      <c r="D34" s="56"/>
      <c r="E34" s="56"/>
      <c r="F34" s="89"/>
      <c r="G34" s="90"/>
      <c r="H34" s="90">
        <f>H35</f>
        <v>500000</v>
      </c>
      <c r="I34" s="100"/>
      <c r="J34" s="90">
        <f t="shared" si="0"/>
        <v>500000</v>
      </c>
      <c r="K34" s="56"/>
      <c r="L34" s="56"/>
      <c r="M34" s="56"/>
      <c r="N34" s="56"/>
      <c r="O34" s="56"/>
      <c r="P34" s="56"/>
      <c r="Q34" s="56"/>
      <c r="R34" s="56"/>
      <c r="S34" s="56"/>
      <c r="T34" s="56"/>
      <c r="U34" s="56"/>
      <c r="V34" s="56"/>
      <c r="W34" s="56"/>
      <c r="X34" s="56"/>
      <c r="Y34" s="56"/>
      <c r="Z34" s="56"/>
      <c r="AA34" s="56"/>
      <c r="AB34" s="56"/>
      <c r="AC34" s="56"/>
      <c r="AD34" s="56"/>
      <c r="AE34" s="56"/>
      <c r="AF34" s="56"/>
      <c r="AG34" s="56"/>
    </row>
    <row r="35" spans="1:33" s="62" customFormat="1" ht="90">
      <c r="A35" s="238"/>
      <c r="B35" s="156" t="s">
        <v>57</v>
      </c>
      <c r="C35" s="59" t="s">
        <v>132</v>
      </c>
      <c r="D35" s="56"/>
      <c r="E35" s="56" t="s">
        <v>129</v>
      </c>
      <c r="F35" s="89">
        <v>5</v>
      </c>
      <c r="G35" s="90">
        <v>100000</v>
      </c>
      <c r="H35" s="90">
        <f>F35*G35</f>
        <v>500000</v>
      </c>
      <c r="I35" s="92">
        <f>H35*0.2</f>
        <v>100000</v>
      </c>
      <c r="J35" s="90">
        <f t="shared" si="0"/>
        <v>600000</v>
      </c>
      <c r="K35" s="56"/>
      <c r="L35" s="56"/>
      <c r="M35" s="56"/>
      <c r="N35" s="56"/>
      <c r="O35" s="56"/>
      <c r="P35" s="56"/>
      <c r="Q35" s="56"/>
      <c r="R35" s="56"/>
      <c r="S35" s="56"/>
      <c r="T35" s="56"/>
      <c r="U35" s="56"/>
      <c r="V35" s="56"/>
      <c r="W35" s="56"/>
      <c r="X35" s="56"/>
      <c r="Y35" s="56"/>
      <c r="Z35" s="56"/>
      <c r="AA35" s="56"/>
      <c r="AB35" s="56"/>
      <c r="AC35" s="56"/>
      <c r="AD35" s="56"/>
      <c r="AE35" s="56"/>
      <c r="AF35" s="56"/>
      <c r="AG35" s="56"/>
    </row>
    <row r="36" spans="1:33" s="62" customFormat="1" ht="15">
      <c r="A36" s="238"/>
      <c r="B36" s="74" t="s">
        <v>135</v>
      </c>
      <c r="C36" s="56"/>
      <c r="D36" s="56"/>
      <c r="E36" s="56"/>
      <c r="F36" s="91"/>
      <c r="G36" s="91"/>
      <c r="H36" s="18">
        <f>H37</f>
        <v>25000</v>
      </c>
      <c r="I36" s="18">
        <f>I37</f>
        <v>5000</v>
      </c>
      <c r="J36" s="18">
        <f t="shared" si="0"/>
        <v>30000</v>
      </c>
      <c r="K36" s="56"/>
      <c r="L36" s="56"/>
      <c r="M36" s="56"/>
      <c r="N36" s="56"/>
      <c r="O36" s="56"/>
      <c r="P36" s="56"/>
      <c r="Q36" s="56"/>
      <c r="R36" s="56"/>
      <c r="S36" s="56"/>
      <c r="T36" s="56"/>
      <c r="U36" s="56"/>
      <c r="V36" s="56"/>
      <c r="W36" s="56"/>
      <c r="X36" s="56"/>
      <c r="Y36" s="56"/>
      <c r="Z36" s="56"/>
      <c r="AA36" s="56"/>
      <c r="AB36" s="56"/>
      <c r="AC36" s="56"/>
      <c r="AD36" s="56"/>
      <c r="AE36" s="56"/>
      <c r="AF36" s="56"/>
      <c r="AG36" s="56"/>
    </row>
    <row r="37" spans="1:33" s="62" customFormat="1" ht="23.25" customHeight="1">
      <c r="A37" s="238"/>
      <c r="B37" s="56" t="s">
        <v>56</v>
      </c>
      <c r="C37" s="59"/>
      <c r="D37" s="56"/>
      <c r="E37" s="56"/>
      <c r="F37" s="89"/>
      <c r="G37" s="90"/>
      <c r="H37" s="90">
        <f>H38</f>
        <v>25000</v>
      </c>
      <c r="I37" s="92">
        <f>H37*0.2</f>
        <v>5000</v>
      </c>
      <c r="J37" s="90">
        <f t="shared" si="0"/>
        <v>30000</v>
      </c>
      <c r="K37" s="56"/>
      <c r="L37" s="56"/>
      <c r="M37" s="56"/>
      <c r="N37" s="56"/>
      <c r="O37" s="56"/>
      <c r="P37" s="56"/>
      <c r="Q37" s="56"/>
      <c r="R37" s="56"/>
      <c r="S37" s="56"/>
      <c r="T37" s="56"/>
      <c r="U37" s="56"/>
      <c r="V37" s="56"/>
      <c r="W37" s="56"/>
      <c r="X37" s="56"/>
      <c r="Y37" s="56"/>
      <c r="Z37" s="56"/>
      <c r="AA37" s="56"/>
      <c r="AB37" s="56"/>
      <c r="AC37" s="56"/>
      <c r="AD37" s="56"/>
      <c r="AE37" s="56"/>
      <c r="AF37" s="56"/>
      <c r="AG37" s="56"/>
    </row>
    <row r="38" spans="1:33" s="62" customFormat="1" ht="45">
      <c r="A38" s="239"/>
      <c r="B38" s="156" t="s">
        <v>57</v>
      </c>
      <c r="C38" s="57" t="s">
        <v>133</v>
      </c>
      <c r="D38" s="56"/>
      <c r="E38" s="56" t="s">
        <v>129</v>
      </c>
      <c r="F38" s="89">
        <v>1</v>
      </c>
      <c r="G38" s="90">
        <v>25000</v>
      </c>
      <c r="H38" s="90">
        <f>F38*G38</f>
        <v>25000</v>
      </c>
      <c r="I38" s="92">
        <f>H38*0.2</f>
        <v>5000</v>
      </c>
      <c r="J38" s="90">
        <f t="shared" si="0"/>
        <v>30000</v>
      </c>
      <c r="K38" s="56"/>
      <c r="L38" s="56"/>
      <c r="M38" s="56"/>
      <c r="N38" s="56"/>
      <c r="O38" s="56"/>
      <c r="P38" s="56"/>
      <c r="Q38" s="56"/>
      <c r="R38" s="56"/>
      <c r="S38" s="56"/>
      <c r="T38" s="56"/>
      <c r="U38" s="56"/>
      <c r="V38" s="56"/>
      <c r="W38" s="56"/>
      <c r="X38" s="56"/>
      <c r="Y38" s="56"/>
      <c r="Z38" s="56"/>
      <c r="AA38" s="56"/>
      <c r="AB38" s="56"/>
      <c r="AC38" s="56"/>
      <c r="AD38" s="56"/>
      <c r="AE38" s="56"/>
      <c r="AF38" s="56"/>
      <c r="AG38" s="56"/>
    </row>
    <row r="39" spans="1:33" s="83" customFormat="1" ht="15">
      <c r="A39" s="80" t="s">
        <v>136</v>
      </c>
      <c r="B39" s="80"/>
      <c r="C39" s="80"/>
      <c r="D39" s="80"/>
      <c r="E39" s="80"/>
      <c r="F39" s="101"/>
      <c r="G39" s="101"/>
      <c r="H39" s="18">
        <f>H36+H33+H27</f>
        <v>823000</v>
      </c>
      <c r="I39" s="18">
        <f>I36+I33+I27</f>
        <v>45000</v>
      </c>
      <c r="J39" s="18">
        <f t="shared" si="0"/>
        <v>868000</v>
      </c>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80"/>
    </row>
    <row r="40" spans="1:33" s="62" customFormat="1" ht="15">
      <c r="A40" s="80" t="s">
        <v>140</v>
      </c>
      <c r="B40" s="56"/>
      <c r="C40" s="56"/>
      <c r="D40" s="56"/>
      <c r="E40" s="56"/>
      <c r="F40" s="89"/>
      <c r="G40" s="90"/>
      <c r="H40" s="90"/>
      <c r="I40" s="90"/>
      <c r="J40" s="90">
        <f t="shared" si="0"/>
        <v>0</v>
      </c>
      <c r="K40" s="56"/>
      <c r="L40" s="56"/>
      <c r="M40" s="56"/>
      <c r="N40" s="56"/>
      <c r="O40" s="56"/>
      <c r="P40" s="56"/>
      <c r="Q40" s="56"/>
      <c r="R40" s="56"/>
      <c r="S40" s="56"/>
      <c r="T40" s="56"/>
      <c r="U40" s="56"/>
      <c r="V40" s="56"/>
      <c r="W40" s="56"/>
      <c r="X40" s="56"/>
      <c r="Y40" s="56"/>
      <c r="Z40" s="56"/>
      <c r="AA40" s="56"/>
      <c r="AB40" s="56"/>
      <c r="AC40" s="56"/>
      <c r="AD40" s="56"/>
      <c r="AE40" s="56"/>
      <c r="AF40" s="56"/>
      <c r="AG40" s="56"/>
    </row>
    <row r="41" spans="1:33" s="62" customFormat="1" ht="15">
      <c r="A41" s="80" t="s">
        <v>139</v>
      </c>
      <c r="B41" s="56"/>
      <c r="C41" s="56"/>
      <c r="D41" s="56"/>
      <c r="E41" s="56"/>
      <c r="F41" s="89"/>
      <c r="G41" s="90"/>
      <c r="H41" s="90"/>
      <c r="I41" s="90"/>
      <c r="J41" s="90">
        <f t="shared" si="0"/>
        <v>0</v>
      </c>
      <c r="K41" s="56"/>
      <c r="L41" s="56"/>
      <c r="M41" s="56"/>
      <c r="N41" s="56"/>
      <c r="O41" s="56"/>
      <c r="P41" s="56"/>
      <c r="Q41" s="56"/>
      <c r="R41" s="56"/>
      <c r="S41" s="56"/>
      <c r="T41" s="56"/>
      <c r="U41" s="56"/>
      <c r="V41" s="56"/>
      <c r="W41" s="56"/>
      <c r="X41" s="56"/>
      <c r="Y41" s="56"/>
      <c r="Z41" s="56"/>
      <c r="AA41" s="56"/>
      <c r="AB41" s="56"/>
      <c r="AC41" s="56"/>
      <c r="AD41" s="56"/>
      <c r="AE41" s="56"/>
      <c r="AF41" s="56"/>
      <c r="AG41" s="56"/>
    </row>
    <row r="42" spans="1:33" s="83" customFormat="1" ht="15">
      <c r="A42" s="236" t="s">
        <v>141</v>
      </c>
      <c r="B42" s="236"/>
      <c r="C42" s="80"/>
      <c r="D42" s="80"/>
      <c r="E42" s="80"/>
      <c r="F42" s="101"/>
      <c r="G42" s="101"/>
      <c r="H42" s="18">
        <f>H21+H26+H39</f>
        <v>1293560</v>
      </c>
      <c r="I42" s="18">
        <f>I21+I26+I39</f>
        <v>93480</v>
      </c>
      <c r="J42" s="18">
        <f t="shared" si="0"/>
        <v>1387040</v>
      </c>
      <c r="K42" s="80"/>
      <c r="L42" s="80"/>
      <c r="M42" s="80"/>
      <c r="N42" s="80"/>
      <c r="O42" s="80"/>
      <c r="P42" s="80"/>
      <c r="Q42" s="80"/>
      <c r="R42" s="80"/>
      <c r="S42" s="80"/>
      <c r="T42" s="80"/>
      <c r="U42" s="80"/>
      <c r="V42" s="80"/>
      <c r="W42" s="80"/>
      <c r="X42" s="80"/>
      <c r="Y42" s="80"/>
      <c r="Z42" s="80"/>
      <c r="AA42" s="80"/>
      <c r="AB42" s="80"/>
      <c r="AC42" s="80"/>
      <c r="AD42" s="80"/>
      <c r="AE42" s="80"/>
      <c r="AF42" s="80"/>
      <c r="AG42" s="80"/>
    </row>
    <row r="45" spans="1:4" ht="42" customHeight="1">
      <c r="A45" s="23" t="s">
        <v>6</v>
      </c>
      <c r="B45" s="234" t="s">
        <v>7</v>
      </c>
      <c r="C45" s="234"/>
      <c r="D45" s="234"/>
    </row>
    <row r="46" spans="1:4" ht="45.75" customHeight="1">
      <c r="A46" s="44" t="s">
        <v>8</v>
      </c>
      <c r="B46" s="234" t="s">
        <v>9</v>
      </c>
      <c r="C46" s="234"/>
      <c r="D46" s="234"/>
    </row>
  </sheetData>
  <sheetProtection/>
  <mergeCells count="26">
    <mergeCell ref="P2:P4"/>
    <mergeCell ref="AD2:AD3"/>
    <mergeCell ref="F2:F4"/>
    <mergeCell ref="A2:A4"/>
    <mergeCell ref="B2:B4"/>
    <mergeCell ref="C2:C4"/>
    <mergeCell ref="D2:D4"/>
    <mergeCell ref="E2:E4"/>
    <mergeCell ref="AG2:AG4"/>
    <mergeCell ref="G2:G4"/>
    <mergeCell ref="H2:H4"/>
    <mergeCell ref="I2:I4"/>
    <mergeCell ref="J2:J4"/>
    <mergeCell ref="K2:K4"/>
    <mergeCell ref="L2:L4"/>
    <mergeCell ref="M2:M4"/>
    <mergeCell ref="N2:N4"/>
    <mergeCell ref="O2:O4"/>
    <mergeCell ref="B45:D45"/>
    <mergeCell ref="B46:D46"/>
    <mergeCell ref="A6:A20"/>
    <mergeCell ref="B6:AG6"/>
    <mergeCell ref="A22:A25"/>
    <mergeCell ref="A27:A38"/>
    <mergeCell ref="B31:B32"/>
    <mergeCell ref="A42:B42"/>
  </mergeCells>
  <printOptions horizontalCentered="1"/>
  <pageMargins left="0.5118110236220472" right="0.15748031496062992" top="0.6299212598425197" bottom="0.3937007874015748" header="0.31496062992125984" footer="0.15748031496062992"/>
  <pageSetup horizontalDpi="600" verticalDpi="600" orientation="landscape" paperSize="9" scale="57" r:id="rId2"/>
  <headerFooter>
    <oddFooter>&amp;C&amp;P / &amp;N</oddFooter>
  </headerFooter>
  <rowBreaks count="1" manualBreakCount="1">
    <brk id="21" max="255" man="1"/>
  </rowBreaks>
  <drawing r:id="rId1"/>
</worksheet>
</file>

<file path=xl/worksheets/sheet5.xml><?xml version="1.0" encoding="utf-8"?>
<worksheet xmlns="http://schemas.openxmlformats.org/spreadsheetml/2006/main" xmlns:r="http://schemas.openxmlformats.org/officeDocument/2006/relationships">
  <dimension ref="A1:AH47"/>
  <sheetViews>
    <sheetView view="pageBreakPreview" zoomScale="81" zoomScaleSheetLayoutView="81" zoomScalePageLayoutView="0" workbookViewId="0" topLeftCell="A1">
      <selection activeCell="B13" sqref="B13"/>
    </sheetView>
  </sheetViews>
  <sheetFormatPr defaultColWidth="9.140625" defaultRowHeight="15"/>
  <cols>
    <col min="1" max="1" width="21.57421875" style="2" customWidth="1"/>
    <col min="2" max="2" width="38.57421875" style="42" customWidth="1"/>
    <col min="3" max="3" width="34.7109375" style="42" customWidth="1"/>
    <col min="4" max="4" width="17.7109375" style="42" customWidth="1"/>
    <col min="5" max="5" width="13.28125" style="42" customWidth="1"/>
    <col min="6" max="6" width="17.7109375" style="45" customWidth="1"/>
    <col min="7" max="7" width="20.8515625" style="47" customWidth="1"/>
    <col min="8" max="8" width="23.28125" style="47" customWidth="1"/>
    <col min="9" max="9" width="18.7109375" style="45" customWidth="1"/>
    <col min="10" max="10" width="17.57421875" style="45" customWidth="1"/>
    <col min="11" max="11" width="20.28125" style="42" hidden="1" customWidth="1"/>
    <col min="12" max="12" width="15.8515625" style="42" hidden="1" customWidth="1"/>
    <col min="13" max="13" width="23.57421875" style="42" hidden="1" customWidth="1"/>
    <col min="14" max="14" width="15.8515625" style="42" hidden="1" customWidth="1"/>
    <col min="15" max="15" width="18.140625" style="42" hidden="1" customWidth="1"/>
    <col min="16" max="16" width="21.8515625" style="42" hidden="1" customWidth="1"/>
    <col min="17" max="19" width="0" style="42" hidden="1" customWidth="1"/>
    <col min="20" max="20" width="16.00390625" style="42" hidden="1" customWidth="1"/>
    <col min="21" max="21" width="14.57421875" style="42" hidden="1" customWidth="1"/>
    <col min="22" max="22" width="16.00390625" style="42" hidden="1" customWidth="1"/>
    <col min="23" max="31" width="0" style="42" hidden="1" customWidth="1"/>
    <col min="32" max="32" width="14.8515625" style="42" hidden="1" customWidth="1"/>
    <col min="33" max="33" width="24.7109375" style="42" customWidth="1"/>
    <col min="34" max="34" width="49.28125" style="42" hidden="1" customWidth="1"/>
    <col min="35" max="16384" width="9.140625" style="42" customWidth="1"/>
  </cols>
  <sheetData>
    <row r="1" spans="1:7" ht="34.5" customHeight="1" thickBot="1">
      <c r="A1" s="2" t="s">
        <v>224</v>
      </c>
      <c r="B1" s="2"/>
      <c r="C1" s="2"/>
      <c r="D1" s="2"/>
      <c r="E1" s="2"/>
      <c r="F1" s="42"/>
      <c r="G1" s="42"/>
    </row>
    <row r="2" spans="1:34" ht="15">
      <c r="A2" s="279" t="s">
        <v>120</v>
      </c>
      <c r="B2" s="268" t="s">
        <v>89</v>
      </c>
      <c r="C2" s="268" t="s">
        <v>4</v>
      </c>
      <c r="D2" s="268" t="s">
        <v>91</v>
      </c>
      <c r="E2" s="268" t="s">
        <v>92</v>
      </c>
      <c r="F2" s="268" t="s">
        <v>93</v>
      </c>
      <c r="G2" s="268" t="s">
        <v>145</v>
      </c>
      <c r="H2" s="268" t="s">
        <v>146</v>
      </c>
      <c r="I2" s="159" t="s">
        <v>24</v>
      </c>
      <c r="J2" s="270" t="s">
        <v>96</v>
      </c>
      <c r="K2" s="266" t="s">
        <v>97</v>
      </c>
      <c r="L2" s="266" t="s">
        <v>98</v>
      </c>
      <c r="M2" s="266" t="s">
        <v>99</v>
      </c>
      <c r="N2" s="266" t="s">
        <v>100</v>
      </c>
      <c r="O2" s="266" t="s">
        <v>101</v>
      </c>
      <c r="P2" s="266" t="s">
        <v>101</v>
      </c>
      <c r="Q2" s="160" t="s">
        <v>104</v>
      </c>
      <c r="R2" s="160" t="s">
        <v>105</v>
      </c>
      <c r="S2" s="160" t="s">
        <v>105</v>
      </c>
      <c r="T2" s="160" t="s">
        <v>106</v>
      </c>
      <c r="U2" s="160" t="s">
        <v>107</v>
      </c>
      <c r="V2" s="160" t="s">
        <v>107</v>
      </c>
      <c r="W2" s="160" t="s">
        <v>108</v>
      </c>
      <c r="X2" s="160" t="s">
        <v>109</v>
      </c>
      <c r="Y2" s="160" t="s">
        <v>109</v>
      </c>
      <c r="Z2" s="160" t="s">
        <v>110</v>
      </c>
      <c r="AA2" s="160" t="s">
        <v>111</v>
      </c>
      <c r="AB2" s="160" t="s">
        <v>111</v>
      </c>
      <c r="AC2" s="160" t="s">
        <v>112</v>
      </c>
      <c r="AD2" s="268" t="s">
        <v>113</v>
      </c>
      <c r="AE2" s="160" t="s">
        <v>113</v>
      </c>
      <c r="AF2" s="160" t="s">
        <v>114</v>
      </c>
      <c r="AG2" s="268" t="s">
        <v>148</v>
      </c>
      <c r="AH2" s="160" t="s">
        <v>117</v>
      </c>
    </row>
    <row r="3" spans="1:34" ht="15.75" thickBot="1">
      <c r="A3" s="280"/>
      <c r="B3" s="269"/>
      <c r="C3" s="269" t="s">
        <v>90</v>
      </c>
      <c r="D3" s="269"/>
      <c r="E3" s="269"/>
      <c r="F3" s="269"/>
      <c r="G3" s="269" t="s">
        <v>94</v>
      </c>
      <c r="H3" s="269" t="s">
        <v>94</v>
      </c>
      <c r="I3" s="161" t="s">
        <v>95</v>
      </c>
      <c r="J3" s="271"/>
      <c r="K3" s="267"/>
      <c r="L3" s="267" t="s">
        <v>95</v>
      </c>
      <c r="M3" s="267" t="s">
        <v>95</v>
      </c>
      <c r="N3" s="267" t="s">
        <v>95</v>
      </c>
      <c r="O3" s="267" t="s">
        <v>102</v>
      </c>
      <c r="P3" s="267" t="s">
        <v>103</v>
      </c>
      <c r="Q3" s="162" t="s">
        <v>95</v>
      </c>
      <c r="R3" s="162" t="s">
        <v>102</v>
      </c>
      <c r="S3" s="162" t="s">
        <v>103</v>
      </c>
      <c r="T3" s="162" t="s">
        <v>95</v>
      </c>
      <c r="U3" s="162" t="s">
        <v>102</v>
      </c>
      <c r="V3" s="162" t="s">
        <v>103</v>
      </c>
      <c r="W3" s="162" t="s">
        <v>95</v>
      </c>
      <c r="X3" s="162" t="s">
        <v>102</v>
      </c>
      <c r="Y3" s="162" t="s">
        <v>103</v>
      </c>
      <c r="Z3" s="162" t="s">
        <v>95</v>
      </c>
      <c r="AA3" s="162" t="s">
        <v>102</v>
      </c>
      <c r="AB3" s="162" t="s">
        <v>103</v>
      </c>
      <c r="AC3" s="162" t="s">
        <v>95</v>
      </c>
      <c r="AD3" s="275"/>
      <c r="AE3" s="163" t="s">
        <v>103</v>
      </c>
      <c r="AF3" s="163" t="s">
        <v>115</v>
      </c>
      <c r="AG3" s="269"/>
      <c r="AH3" s="163" t="s">
        <v>119</v>
      </c>
    </row>
    <row r="4" spans="1:34" ht="15.75" thickBot="1">
      <c r="A4" s="280"/>
      <c r="B4" s="269"/>
      <c r="C4" s="269"/>
      <c r="D4" s="269"/>
      <c r="E4" s="269"/>
      <c r="F4" s="269"/>
      <c r="G4" s="269" t="s">
        <v>95</v>
      </c>
      <c r="H4" s="269" t="s">
        <v>95</v>
      </c>
      <c r="I4" s="161"/>
      <c r="J4" s="271"/>
      <c r="K4" s="267"/>
      <c r="L4" s="267"/>
      <c r="M4" s="267"/>
      <c r="N4" s="267"/>
      <c r="O4" s="267"/>
      <c r="P4" s="267"/>
      <c r="AE4" s="163"/>
      <c r="AF4" s="163" t="s">
        <v>116</v>
      </c>
      <c r="AG4" s="269"/>
      <c r="AH4" s="162"/>
    </row>
    <row r="5" spans="1:34" ht="15">
      <c r="A5" s="126">
        <v>0</v>
      </c>
      <c r="B5" s="130">
        <v>1</v>
      </c>
      <c r="C5" s="130">
        <v>2</v>
      </c>
      <c r="D5" s="130">
        <v>3</v>
      </c>
      <c r="E5" s="130">
        <v>4</v>
      </c>
      <c r="F5" s="130">
        <v>5</v>
      </c>
      <c r="G5" s="130">
        <v>6</v>
      </c>
      <c r="H5" s="130">
        <v>7</v>
      </c>
      <c r="I5" s="130">
        <v>8</v>
      </c>
      <c r="J5" s="130" t="s">
        <v>147</v>
      </c>
      <c r="K5" s="130"/>
      <c r="L5" s="130"/>
      <c r="M5" s="130"/>
      <c r="N5" s="130"/>
      <c r="O5" s="130"/>
      <c r="P5" s="130"/>
      <c r="Q5" s="26"/>
      <c r="R5" s="26"/>
      <c r="S5" s="26"/>
      <c r="T5" s="26"/>
      <c r="U5" s="26"/>
      <c r="V5" s="26"/>
      <c r="W5" s="26"/>
      <c r="X5" s="26"/>
      <c r="Y5" s="26"/>
      <c r="Z5" s="26"/>
      <c r="AA5" s="26"/>
      <c r="AB5" s="26"/>
      <c r="AC5" s="26"/>
      <c r="AD5" s="26"/>
      <c r="AE5" s="130"/>
      <c r="AF5" s="130"/>
      <c r="AG5" s="130"/>
      <c r="AH5" s="131"/>
    </row>
    <row r="6" spans="1:33" s="62" customFormat="1" ht="43.5" customHeight="1">
      <c r="A6" s="256" t="s">
        <v>118</v>
      </c>
      <c r="B6" s="272" t="s">
        <v>118</v>
      </c>
      <c r="C6" s="273"/>
      <c r="D6" s="273"/>
      <c r="E6" s="273"/>
      <c r="F6" s="273"/>
      <c r="G6" s="273"/>
      <c r="H6" s="273"/>
      <c r="I6" s="273"/>
      <c r="J6" s="274"/>
      <c r="K6" s="164"/>
      <c r="L6" s="164"/>
      <c r="M6" s="164"/>
      <c r="N6" s="164"/>
      <c r="O6" s="164"/>
      <c r="P6" s="164"/>
      <c r="Q6" s="164"/>
      <c r="R6" s="164"/>
      <c r="S6" s="164"/>
      <c r="T6" s="164"/>
      <c r="U6" s="164"/>
      <c r="V6" s="164"/>
      <c r="W6" s="164"/>
      <c r="X6" s="164"/>
      <c r="Y6" s="164"/>
      <c r="Z6" s="164"/>
      <c r="AA6" s="164"/>
      <c r="AB6" s="164"/>
      <c r="AC6" s="164"/>
      <c r="AD6" s="164"/>
      <c r="AE6" s="164"/>
      <c r="AF6" s="164"/>
      <c r="AG6" s="164"/>
    </row>
    <row r="7" spans="1:33" s="62" customFormat="1" ht="71.25" customHeight="1">
      <c r="A7" s="256"/>
      <c r="B7" s="276" t="s">
        <v>178</v>
      </c>
      <c r="C7" s="277"/>
      <c r="D7" s="277"/>
      <c r="E7" s="277"/>
      <c r="F7" s="277"/>
      <c r="G7" s="278"/>
      <c r="H7" s="90">
        <f>H8+H13</f>
        <v>129600</v>
      </c>
      <c r="I7" s="90">
        <f>I8+I13</f>
        <v>8000</v>
      </c>
      <c r="J7" s="90">
        <f>H7+I7</f>
        <v>137600</v>
      </c>
      <c r="K7" s="61"/>
      <c r="L7" s="61"/>
      <c r="M7" s="61"/>
      <c r="N7" s="61"/>
      <c r="O7" s="61"/>
      <c r="P7" s="61"/>
      <c r="Q7" s="61"/>
      <c r="R7" s="61"/>
      <c r="S7" s="61"/>
      <c r="T7" s="61"/>
      <c r="U7" s="61"/>
      <c r="V7" s="61"/>
      <c r="W7" s="61"/>
      <c r="X7" s="61"/>
      <c r="Y7" s="61"/>
      <c r="Z7" s="61"/>
      <c r="AA7" s="61"/>
      <c r="AB7" s="61"/>
      <c r="AC7" s="61"/>
      <c r="AD7" s="61"/>
      <c r="AE7" s="61"/>
      <c r="AF7" s="61"/>
      <c r="AG7" s="88"/>
    </row>
    <row r="8" spans="1:33" s="62" customFormat="1" ht="47.25" customHeight="1">
      <c r="A8" s="256"/>
      <c r="B8" s="149" t="s">
        <v>66</v>
      </c>
      <c r="C8" s="91"/>
      <c r="D8" s="91"/>
      <c r="E8" s="91"/>
      <c r="F8" s="89"/>
      <c r="G8" s="90"/>
      <c r="H8" s="90">
        <f>H9+H10+H11+H12</f>
        <v>89600</v>
      </c>
      <c r="I8" s="90"/>
      <c r="J8" s="90">
        <f aca="true" t="shared" si="0" ref="J8:J42">H8+I8</f>
        <v>89600</v>
      </c>
      <c r="K8" s="56"/>
      <c r="L8" s="56"/>
      <c r="M8" s="56"/>
      <c r="N8" s="56"/>
      <c r="O8" s="56"/>
      <c r="P8" s="56"/>
      <c r="Q8" s="56"/>
      <c r="R8" s="56"/>
      <c r="S8" s="56"/>
      <c r="T8" s="56"/>
      <c r="U8" s="56"/>
      <c r="V8" s="56"/>
      <c r="W8" s="56"/>
      <c r="X8" s="56"/>
      <c r="Y8" s="56"/>
      <c r="Z8" s="56"/>
      <c r="AA8" s="56"/>
      <c r="AB8" s="56"/>
      <c r="AC8" s="56"/>
      <c r="AD8" s="56"/>
      <c r="AE8" s="56"/>
      <c r="AF8" s="56"/>
      <c r="AG8" s="56"/>
    </row>
    <row r="9" spans="1:33" s="62" customFormat="1" ht="15">
      <c r="A9" s="256"/>
      <c r="B9" s="133" t="s">
        <v>175</v>
      </c>
      <c r="C9" s="134" t="s">
        <v>230</v>
      </c>
      <c r="D9" s="135" t="s">
        <v>123</v>
      </c>
      <c r="E9" s="136" t="s">
        <v>51</v>
      </c>
      <c r="F9" s="137">
        <f>4*10*16</f>
        <v>640</v>
      </c>
      <c r="G9" s="138">
        <v>85</v>
      </c>
      <c r="H9" s="138">
        <f>F9*G9</f>
        <v>54400</v>
      </c>
      <c r="I9" s="90">
        <f>H9*0%</f>
        <v>0</v>
      </c>
      <c r="J9" s="90">
        <f t="shared" si="0"/>
        <v>54400</v>
      </c>
      <c r="K9" s="56"/>
      <c r="L9" s="56"/>
      <c r="M9" s="56"/>
      <c r="N9" s="56"/>
      <c r="O9" s="56"/>
      <c r="P9" s="56"/>
      <c r="Q9" s="56"/>
      <c r="R9" s="56"/>
      <c r="S9" s="56"/>
      <c r="T9" s="56"/>
      <c r="U9" s="56"/>
      <c r="V9" s="56"/>
      <c r="W9" s="56"/>
      <c r="X9" s="56"/>
      <c r="Y9" s="56"/>
      <c r="Z9" s="56"/>
      <c r="AA9" s="56"/>
      <c r="AB9" s="56"/>
      <c r="AC9" s="56"/>
      <c r="AD9" s="56"/>
      <c r="AE9" s="56"/>
      <c r="AF9" s="56"/>
      <c r="AG9" s="56"/>
    </row>
    <row r="10" spans="1:33" s="62" customFormat="1" ht="15">
      <c r="A10" s="256"/>
      <c r="B10" s="133" t="s">
        <v>173</v>
      </c>
      <c r="C10" s="134" t="s">
        <v>228</v>
      </c>
      <c r="D10" s="135"/>
      <c r="E10" s="136" t="s">
        <v>51</v>
      </c>
      <c r="F10" s="137">
        <f>2*10*16</f>
        <v>320</v>
      </c>
      <c r="G10" s="138">
        <v>85</v>
      </c>
      <c r="H10" s="138">
        <f>F10*G10</f>
        <v>27200</v>
      </c>
      <c r="I10" s="90">
        <f>H10*0%</f>
        <v>0</v>
      </c>
      <c r="J10" s="90">
        <f t="shared" si="0"/>
        <v>27200</v>
      </c>
      <c r="K10" s="56"/>
      <c r="L10" s="56"/>
      <c r="M10" s="56"/>
      <c r="N10" s="56"/>
      <c r="O10" s="56"/>
      <c r="P10" s="56"/>
      <c r="Q10" s="56"/>
      <c r="R10" s="56"/>
      <c r="S10" s="56"/>
      <c r="T10" s="56"/>
      <c r="U10" s="56"/>
      <c r="V10" s="56"/>
      <c r="W10" s="56"/>
      <c r="X10" s="56"/>
      <c r="Y10" s="56"/>
      <c r="Z10" s="56"/>
      <c r="AA10" s="56"/>
      <c r="AB10" s="56"/>
      <c r="AC10" s="56"/>
      <c r="AD10" s="56"/>
      <c r="AE10" s="56"/>
      <c r="AF10" s="56"/>
      <c r="AG10" s="56"/>
    </row>
    <row r="11" spans="1:33" s="62" customFormat="1" ht="15">
      <c r="A11" s="256"/>
      <c r="B11" s="133" t="s">
        <v>174</v>
      </c>
      <c r="C11" s="134" t="s">
        <v>231</v>
      </c>
      <c r="D11" s="139"/>
      <c r="E11" s="136" t="s">
        <v>51</v>
      </c>
      <c r="F11" s="137">
        <f>2*5*16</f>
        <v>160</v>
      </c>
      <c r="G11" s="138">
        <v>50</v>
      </c>
      <c r="H11" s="138">
        <f>F11*G11</f>
        <v>8000</v>
      </c>
      <c r="I11" s="90">
        <f>H11*0%</f>
        <v>0</v>
      </c>
      <c r="J11" s="90">
        <f t="shared" si="0"/>
        <v>8000</v>
      </c>
      <c r="K11" s="56"/>
      <c r="L11" s="56"/>
      <c r="M11" s="56"/>
      <c r="N11" s="56"/>
      <c r="O11" s="56"/>
      <c r="P11" s="56"/>
      <c r="Q11" s="56"/>
      <c r="R11" s="56"/>
      <c r="S11" s="56"/>
      <c r="T11" s="56"/>
      <c r="U11" s="56"/>
      <c r="V11" s="56"/>
      <c r="W11" s="56"/>
      <c r="X11" s="56"/>
      <c r="Y11" s="56"/>
      <c r="Z11" s="56"/>
      <c r="AA11" s="56"/>
      <c r="AB11" s="56"/>
      <c r="AC11" s="56"/>
      <c r="AD11" s="56"/>
      <c r="AE11" s="56"/>
      <c r="AF11" s="56"/>
      <c r="AG11" s="56"/>
    </row>
    <row r="12" spans="1:33" s="62" customFormat="1" ht="15">
      <c r="A12" s="256"/>
      <c r="B12" s="133"/>
      <c r="C12" s="134"/>
      <c r="D12" s="139"/>
      <c r="E12" s="136"/>
      <c r="F12" s="137"/>
      <c r="G12" s="138"/>
      <c r="H12" s="138"/>
      <c r="I12" s="90"/>
      <c r="J12" s="90"/>
      <c r="K12" s="56"/>
      <c r="L12" s="56"/>
      <c r="M12" s="56"/>
      <c r="N12" s="56"/>
      <c r="O12" s="56"/>
      <c r="P12" s="56"/>
      <c r="Q12" s="56"/>
      <c r="R12" s="56"/>
      <c r="S12" s="56"/>
      <c r="T12" s="56"/>
      <c r="U12" s="56"/>
      <c r="V12" s="56"/>
      <c r="W12" s="56"/>
      <c r="X12" s="56"/>
      <c r="Y12" s="56"/>
      <c r="Z12" s="56"/>
      <c r="AA12" s="56"/>
      <c r="AB12" s="56"/>
      <c r="AC12" s="56"/>
      <c r="AD12" s="56"/>
      <c r="AE12" s="56"/>
      <c r="AF12" s="56"/>
      <c r="AG12" s="56"/>
    </row>
    <row r="13" spans="1:33" s="62" customFormat="1" ht="30">
      <c r="A13" s="256"/>
      <c r="B13" s="158" t="s">
        <v>233</v>
      </c>
      <c r="C13" s="158" t="s">
        <v>155</v>
      </c>
      <c r="D13" s="91"/>
      <c r="E13" s="91" t="s">
        <v>3</v>
      </c>
      <c r="F13" s="89">
        <v>1</v>
      </c>
      <c r="G13" s="90">
        <v>40000</v>
      </c>
      <c r="H13" s="90">
        <f>F13*G13</f>
        <v>40000</v>
      </c>
      <c r="I13" s="90">
        <f>H13*0.2</f>
        <v>8000</v>
      </c>
      <c r="J13" s="90">
        <f t="shared" si="0"/>
        <v>48000</v>
      </c>
      <c r="K13" s="56"/>
      <c r="L13" s="56"/>
      <c r="M13" s="56"/>
      <c r="N13" s="56"/>
      <c r="O13" s="56"/>
      <c r="P13" s="56"/>
      <c r="Q13" s="56"/>
      <c r="R13" s="56"/>
      <c r="S13" s="56"/>
      <c r="T13" s="56"/>
      <c r="U13" s="56"/>
      <c r="V13" s="56"/>
      <c r="W13" s="56"/>
      <c r="X13" s="56"/>
      <c r="Y13" s="56"/>
      <c r="Z13" s="56"/>
      <c r="AA13" s="56"/>
      <c r="AB13" s="56"/>
      <c r="AC13" s="56"/>
      <c r="AD13" s="56"/>
      <c r="AE13" s="56"/>
      <c r="AF13" s="56"/>
      <c r="AG13" s="56"/>
    </row>
    <row r="14" spans="1:33" s="62" customFormat="1" ht="64.5" customHeight="1">
      <c r="A14" s="256"/>
      <c r="B14" s="140" t="s">
        <v>197</v>
      </c>
      <c r="C14" s="91"/>
      <c r="D14" s="91"/>
      <c r="E14" s="91"/>
      <c r="F14" s="89"/>
      <c r="G14" s="90"/>
      <c r="H14" s="90">
        <f>H15</f>
        <v>10000</v>
      </c>
      <c r="I14" s="90">
        <f>I15</f>
        <v>2000</v>
      </c>
      <c r="J14" s="90">
        <f t="shared" si="0"/>
        <v>12000</v>
      </c>
      <c r="K14" s="61"/>
      <c r="L14" s="61"/>
      <c r="M14" s="61"/>
      <c r="N14" s="61"/>
      <c r="O14" s="61"/>
      <c r="P14" s="61"/>
      <c r="Q14" s="61"/>
      <c r="R14" s="61"/>
      <c r="S14" s="61"/>
      <c r="T14" s="61"/>
      <c r="U14" s="61"/>
      <c r="V14" s="61"/>
      <c r="W14" s="61"/>
      <c r="X14" s="61"/>
      <c r="Y14" s="61"/>
      <c r="Z14" s="61"/>
      <c r="AA14" s="61"/>
      <c r="AB14" s="61"/>
      <c r="AC14" s="61"/>
      <c r="AD14" s="61"/>
      <c r="AE14" s="61"/>
      <c r="AF14" s="61"/>
      <c r="AG14" s="61"/>
    </row>
    <row r="15" spans="1:33" s="62" customFormat="1" ht="76.5" customHeight="1">
      <c r="A15" s="256"/>
      <c r="B15" s="33" t="s">
        <v>199</v>
      </c>
      <c r="C15" s="59" t="s">
        <v>205</v>
      </c>
      <c r="D15" s="91"/>
      <c r="E15" s="91" t="s">
        <v>3</v>
      </c>
      <c r="F15" s="89">
        <v>1</v>
      </c>
      <c r="G15" s="90">
        <v>10000</v>
      </c>
      <c r="H15" s="138">
        <f>F15*G15</f>
        <v>10000</v>
      </c>
      <c r="I15" s="90">
        <f>H15*0.2</f>
        <v>2000</v>
      </c>
      <c r="J15" s="90">
        <f t="shared" si="0"/>
        <v>12000</v>
      </c>
      <c r="K15" s="56"/>
      <c r="L15" s="56"/>
      <c r="M15" s="56"/>
      <c r="N15" s="56"/>
      <c r="O15" s="56"/>
      <c r="P15" s="56"/>
      <c r="Q15" s="56"/>
      <c r="R15" s="56"/>
      <c r="S15" s="56"/>
      <c r="T15" s="56"/>
      <c r="U15" s="56"/>
      <c r="V15" s="56"/>
      <c r="W15" s="56"/>
      <c r="X15" s="56"/>
      <c r="Y15" s="56"/>
      <c r="Z15" s="56"/>
      <c r="AA15" s="56"/>
      <c r="AB15" s="56"/>
      <c r="AC15" s="56"/>
      <c r="AD15" s="56"/>
      <c r="AE15" s="56"/>
      <c r="AF15" s="56"/>
      <c r="AG15" s="56"/>
    </row>
    <row r="16" spans="1:33" s="62" customFormat="1" ht="64.5" customHeight="1">
      <c r="A16" s="256"/>
      <c r="B16" s="142" t="s">
        <v>69</v>
      </c>
      <c r="C16" s="142" t="s">
        <v>206</v>
      </c>
      <c r="D16" s="91"/>
      <c r="E16" s="91" t="s">
        <v>3</v>
      </c>
      <c r="F16" s="89">
        <v>1</v>
      </c>
      <c r="G16" s="90">
        <v>400</v>
      </c>
      <c r="H16" s="138">
        <f>F16*G16</f>
        <v>400</v>
      </c>
      <c r="I16" s="138">
        <f>H16*0.2</f>
        <v>80</v>
      </c>
      <c r="J16" s="90">
        <f t="shared" si="0"/>
        <v>480</v>
      </c>
      <c r="K16" s="61"/>
      <c r="L16" s="61"/>
      <c r="M16" s="61"/>
      <c r="N16" s="61"/>
      <c r="O16" s="61"/>
      <c r="P16" s="61"/>
      <c r="Q16" s="61"/>
      <c r="R16" s="61"/>
      <c r="S16" s="61"/>
      <c r="T16" s="61"/>
      <c r="U16" s="61"/>
      <c r="V16" s="61"/>
      <c r="W16" s="61"/>
      <c r="X16" s="61"/>
      <c r="Y16" s="61"/>
      <c r="Z16" s="61"/>
      <c r="AA16" s="61"/>
      <c r="AB16" s="61"/>
      <c r="AC16" s="61"/>
      <c r="AD16" s="61"/>
      <c r="AE16" s="61"/>
      <c r="AF16" s="61"/>
      <c r="AG16" s="61"/>
    </row>
    <row r="17" spans="1:33" s="62" customFormat="1" ht="75" customHeight="1">
      <c r="A17" s="256"/>
      <c r="B17" s="144" t="s">
        <v>198</v>
      </c>
      <c r="C17" s="86"/>
      <c r="D17" s="86"/>
      <c r="E17" s="86"/>
      <c r="F17" s="86"/>
      <c r="G17" s="87"/>
      <c r="H17" s="138">
        <f>H18</f>
        <v>12000</v>
      </c>
      <c r="I17" s="138">
        <f>I18</f>
        <v>2400</v>
      </c>
      <c r="J17" s="138">
        <f>J18</f>
        <v>14400</v>
      </c>
      <c r="K17" s="61"/>
      <c r="L17" s="61"/>
      <c r="M17" s="61"/>
      <c r="N17" s="61"/>
      <c r="O17" s="61"/>
      <c r="P17" s="61"/>
      <c r="Q17" s="61"/>
      <c r="R17" s="61"/>
      <c r="S17" s="61"/>
      <c r="T17" s="61"/>
      <c r="U17" s="61"/>
      <c r="V17" s="61"/>
      <c r="W17" s="61"/>
      <c r="X17" s="61"/>
      <c r="Y17" s="61"/>
      <c r="Z17" s="61"/>
      <c r="AA17" s="61"/>
      <c r="AB17" s="61"/>
      <c r="AC17" s="61"/>
      <c r="AD17" s="61"/>
      <c r="AE17" s="61"/>
      <c r="AF17" s="61"/>
      <c r="AG17" s="61"/>
    </row>
    <row r="18" spans="1:33" s="62" customFormat="1" ht="63" customHeight="1">
      <c r="A18" s="256"/>
      <c r="B18" s="157"/>
      <c r="C18" s="91" t="s">
        <v>143</v>
      </c>
      <c r="D18" s="91"/>
      <c r="E18" s="91" t="s">
        <v>50</v>
      </c>
      <c r="F18" s="89">
        <v>12</v>
      </c>
      <c r="G18" s="90">
        <v>1000</v>
      </c>
      <c r="H18" s="90">
        <f>F18*G18</f>
        <v>12000</v>
      </c>
      <c r="I18" s="90">
        <f>H18*0.2</f>
        <v>2400</v>
      </c>
      <c r="J18" s="90">
        <f t="shared" si="0"/>
        <v>14400</v>
      </c>
      <c r="K18" s="56"/>
      <c r="L18" s="56"/>
      <c r="M18" s="56"/>
      <c r="N18" s="56"/>
      <c r="O18" s="56"/>
      <c r="P18" s="56"/>
      <c r="Q18" s="56"/>
      <c r="R18" s="56"/>
      <c r="S18" s="56"/>
      <c r="T18" s="56"/>
      <c r="U18" s="56"/>
      <c r="V18" s="56"/>
      <c r="W18" s="56"/>
      <c r="X18" s="56"/>
      <c r="Y18" s="56"/>
      <c r="Z18" s="56"/>
      <c r="AA18" s="56"/>
      <c r="AB18" s="56"/>
      <c r="AC18" s="56"/>
      <c r="AD18" s="56"/>
      <c r="AE18" s="56"/>
      <c r="AF18" s="56"/>
      <c r="AG18" s="56"/>
    </row>
    <row r="19" spans="1:33" s="62" customFormat="1" ht="36" customHeight="1">
      <c r="A19" s="256"/>
      <c r="B19" s="132" t="s">
        <v>67</v>
      </c>
      <c r="C19" s="136" t="s">
        <v>144</v>
      </c>
      <c r="D19" s="91"/>
      <c r="E19" s="91" t="s">
        <v>50</v>
      </c>
      <c r="F19" s="89">
        <v>12</v>
      </c>
      <c r="G19" s="90">
        <v>1000</v>
      </c>
      <c r="H19" s="90">
        <f>F19*G19</f>
        <v>12000</v>
      </c>
      <c r="I19" s="138">
        <f>H19*0.2</f>
        <v>2400</v>
      </c>
      <c r="J19" s="90">
        <f t="shared" si="0"/>
        <v>14400</v>
      </c>
      <c r="K19" s="61"/>
      <c r="L19" s="61"/>
      <c r="M19" s="61"/>
      <c r="N19" s="61"/>
      <c r="O19" s="61"/>
      <c r="P19" s="61"/>
      <c r="Q19" s="61"/>
      <c r="R19" s="61"/>
      <c r="S19" s="61"/>
      <c r="T19" s="61"/>
      <c r="U19" s="61"/>
      <c r="V19" s="61"/>
      <c r="W19" s="61"/>
      <c r="X19" s="61"/>
      <c r="Y19" s="61"/>
      <c r="Z19" s="61"/>
      <c r="AA19" s="61"/>
      <c r="AB19" s="61"/>
      <c r="AC19" s="61"/>
      <c r="AD19" s="61"/>
      <c r="AE19" s="61"/>
      <c r="AF19" s="61"/>
      <c r="AG19" s="61"/>
    </row>
    <row r="20" spans="1:33" s="62" customFormat="1" ht="36" customHeight="1">
      <c r="A20" s="256"/>
      <c r="B20" s="145" t="s">
        <v>125</v>
      </c>
      <c r="C20" s="91"/>
      <c r="D20" s="91"/>
      <c r="E20" s="91"/>
      <c r="F20" s="89"/>
      <c r="G20" s="90"/>
      <c r="H20" s="90"/>
      <c r="I20" s="90"/>
      <c r="J20" s="90">
        <f t="shared" si="0"/>
        <v>0</v>
      </c>
      <c r="K20" s="56"/>
      <c r="L20" s="56"/>
      <c r="M20" s="56"/>
      <c r="N20" s="56"/>
      <c r="O20" s="56"/>
      <c r="P20" s="56"/>
      <c r="Q20" s="56"/>
      <c r="R20" s="56"/>
      <c r="S20" s="56"/>
      <c r="T20" s="56"/>
      <c r="U20" s="56"/>
      <c r="V20" s="56"/>
      <c r="W20" s="56"/>
      <c r="X20" s="56"/>
      <c r="Y20" s="56"/>
      <c r="Z20" s="56"/>
      <c r="AA20" s="56"/>
      <c r="AB20" s="56"/>
      <c r="AC20" s="56"/>
      <c r="AD20" s="56"/>
      <c r="AE20" s="56"/>
      <c r="AF20" s="56"/>
      <c r="AG20" s="56"/>
    </row>
    <row r="21" spans="1:33" s="62" customFormat="1" ht="36" customHeight="1">
      <c r="A21" s="114" t="s">
        <v>142</v>
      </c>
      <c r="B21" s="145"/>
      <c r="C21" s="91"/>
      <c r="D21" s="91"/>
      <c r="E21" s="91"/>
      <c r="F21" s="89"/>
      <c r="G21" s="90"/>
      <c r="H21" s="146">
        <f>H19+H18+H16+H14+H7</f>
        <v>164000</v>
      </c>
      <c r="I21" s="146">
        <f>I19+I18+I16+I14+I7</f>
        <v>14880</v>
      </c>
      <c r="J21" s="146">
        <f>J19+J18+J16+J14+J7</f>
        <v>178880</v>
      </c>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row>
    <row r="22" spans="1:33" s="62" customFormat="1" ht="30">
      <c r="A22" s="251" t="s">
        <v>124</v>
      </c>
      <c r="B22" s="165" t="s">
        <v>128</v>
      </c>
      <c r="C22" s="91"/>
      <c r="D22" s="91"/>
      <c r="E22" s="91"/>
      <c r="F22" s="91"/>
      <c r="G22" s="91"/>
      <c r="H22" s="166">
        <f>H23</f>
        <v>168000</v>
      </c>
      <c r="I22" s="166">
        <f>I23</f>
        <v>33600</v>
      </c>
      <c r="J22" s="166">
        <f t="shared" si="0"/>
        <v>201600</v>
      </c>
      <c r="K22" s="56"/>
      <c r="L22" s="56"/>
      <c r="M22" s="56"/>
      <c r="N22" s="56"/>
      <c r="O22" s="56"/>
      <c r="P22" s="56"/>
      <c r="Q22" s="56"/>
      <c r="R22" s="56"/>
      <c r="S22" s="56"/>
      <c r="T22" s="56"/>
      <c r="U22" s="56"/>
      <c r="V22" s="56"/>
      <c r="W22" s="56"/>
      <c r="X22" s="56"/>
      <c r="Y22" s="56"/>
      <c r="Z22" s="56"/>
      <c r="AA22" s="56"/>
      <c r="AB22" s="56"/>
      <c r="AC22" s="56"/>
      <c r="AD22" s="56"/>
      <c r="AE22" s="56"/>
      <c r="AF22" s="56"/>
      <c r="AG22" s="56"/>
    </row>
    <row r="23" spans="1:33" s="62" customFormat="1" ht="135">
      <c r="A23" s="251"/>
      <c r="B23" s="149" t="s">
        <v>65</v>
      </c>
      <c r="C23" s="150" t="s">
        <v>127</v>
      </c>
      <c r="D23" s="56"/>
      <c r="E23" s="56" t="s">
        <v>5</v>
      </c>
      <c r="F23" s="89">
        <v>2</v>
      </c>
      <c r="G23" s="90">
        <v>84000</v>
      </c>
      <c r="H23" s="90">
        <f>F23*G23</f>
        <v>168000</v>
      </c>
      <c r="I23" s="92">
        <f>H23*0.2</f>
        <v>33600</v>
      </c>
      <c r="J23" s="90">
        <f t="shared" si="0"/>
        <v>201600</v>
      </c>
      <c r="K23" s="56"/>
      <c r="L23" s="56"/>
      <c r="M23" s="56"/>
      <c r="N23" s="56"/>
      <c r="O23" s="56"/>
      <c r="P23" s="56"/>
      <c r="Q23" s="56"/>
      <c r="R23" s="56"/>
      <c r="S23" s="56"/>
      <c r="T23" s="56"/>
      <c r="U23" s="56"/>
      <c r="V23" s="56"/>
      <c r="W23" s="56"/>
      <c r="X23" s="56"/>
      <c r="Y23" s="56"/>
      <c r="Z23" s="56"/>
      <c r="AA23" s="56"/>
      <c r="AB23" s="56"/>
      <c r="AC23" s="56"/>
      <c r="AD23" s="56"/>
      <c r="AE23" s="56"/>
      <c r="AF23" s="56"/>
      <c r="AG23" s="56"/>
    </row>
    <row r="24" spans="1:33" s="62" customFormat="1" ht="30">
      <c r="A24" s="251"/>
      <c r="B24" s="165" t="s">
        <v>137</v>
      </c>
      <c r="C24" s="91"/>
      <c r="D24" s="91"/>
      <c r="E24" s="91"/>
      <c r="F24" s="91"/>
      <c r="G24" s="91"/>
      <c r="H24" s="166">
        <f>H25</f>
        <v>50000</v>
      </c>
      <c r="I24" s="166">
        <f>I25</f>
        <v>0</v>
      </c>
      <c r="J24" s="166">
        <f t="shared" si="0"/>
        <v>50000</v>
      </c>
      <c r="K24" s="56"/>
      <c r="L24" s="56"/>
      <c r="M24" s="56"/>
      <c r="N24" s="56"/>
      <c r="O24" s="56"/>
      <c r="P24" s="56"/>
      <c r="Q24" s="56"/>
      <c r="R24" s="56"/>
      <c r="S24" s="56"/>
      <c r="T24" s="56"/>
      <c r="U24" s="56"/>
      <c r="V24" s="56"/>
      <c r="W24" s="56"/>
      <c r="X24" s="56"/>
      <c r="Y24" s="56"/>
      <c r="Z24" s="56"/>
      <c r="AA24" s="56"/>
      <c r="AB24" s="56"/>
      <c r="AC24" s="56"/>
      <c r="AD24" s="56"/>
      <c r="AE24" s="56"/>
      <c r="AF24" s="56"/>
      <c r="AG24" s="56"/>
    </row>
    <row r="25" spans="1:33" s="62" customFormat="1" ht="45">
      <c r="A25" s="251"/>
      <c r="B25" s="153" t="s">
        <v>65</v>
      </c>
      <c r="C25" s="134" t="s">
        <v>156</v>
      </c>
      <c r="D25" s="91"/>
      <c r="E25" s="91" t="s">
        <v>3</v>
      </c>
      <c r="F25" s="89">
        <v>1</v>
      </c>
      <c r="G25" s="90">
        <v>50000</v>
      </c>
      <c r="H25" s="90">
        <f>F25*G25</f>
        <v>50000</v>
      </c>
      <c r="I25" s="90"/>
      <c r="J25" s="90">
        <f t="shared" si="0"/>
        <v>50000</v>
      </c>
      <c r="K25" s="56"/>
      <c r="L25" s="56"/>
      <c r="M25" s="56"/>
      <c r="N25" s="56"/>
      <c r="O25" s="56"/>
      <c r="P25" s="56"/>
      <c r="Q25" s="56"/>
      <c r="R25" s="56"/>
      <c r="S25" s="56"/>
      <c r="T25" s="56"/>
      <c r="U25" s="56"/>
      <c r="V25" s="56"/>
      <c r="W25" s="56"/>
      <c r="X25" s="56"/>
      <c r="Y25" s="56"/>
      <c r="Z25" s="56"/>
      <c r="AA25" s="56"/>
      <c r="AB25" s="56"/>
      <c r="AC25" s="56"/>
      <c r="AD25" s="56"/>
      <c r="AE25" s="56"/>
      <c r="AF25" s="56"/>
      <c r="AG25" s="56"/>
    </row>
    <row r="26" spans="1:33" s="62" customFormat="1" ht="15">
      <c r="A26" s="115" t="s">
        <v>138</v>
      </c>
      <c r="B26" s="153"/>
      <c r="C26" s="134"/>
      <c r="D26" s="91"/>
      <c r="E26" s="91"/>
      <c r="F26" s="89"/>
      <c r="G26" s="90"/>
      <c r="H26" s="90">
        <f>H24+H22</f>
        <v>218000</v>
      </c>
      <c r="I26" s="90">
        <f>I24+I22</f>
        <v>33600</v>
      </c>
      <c r="J26" s="146">
        <f t="shared" si="0"/>
        <v>251600</v>
      </c>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row>
    <row r="27" spans="1:33" s="62" customFormat="1" ht="15">
      <c r="A27" s="237" t="s">
        <v>126</v>
      </c>
      <c r="B27" s="165" t="s">
        <v>131</v>
      </c>
      <c r="C27" s="91"/>
      <c r="D27" s="91"/>
      <c r="E27" s="91"/>
      <c r="F27" s="91"/>
      <c r="G27" s="91"/>
      <c r="H27" s="166">
        <f>H28+H30</f>
        <v>298000</v>
      </c>
      <c r="I27" s="166">
        <f>I28+I30</f>
        <v>40000</v>
      </c>
      <c r="J27" s="166">
        <f t="shared" si="0"/>
        <v>338000</v>
      </c>
      <c r="K27" s="56"/>
      <c r="L27" s="56"/>
      <c r="M27" s="56"/>
      <c r="N27" s="56"/>
      <c r="O27" s="56"/>
      <c r="P27" s="56"/>
      <c r="Q27" s="56"/>
      <c r="R27" s="56"/>
      <c r="S27" s="56"/>
      <c r="T27" s="56"/>
      <c r="U27" s="56"/>
      <c r="V27" s="56"/>
      <c r="W27" s="56"/>
      <c r="X27" s="56"/>
      <c r="Y27" s="56"/>
      <c r="Z27" s="56"/>
      <c r="AA27" s="56"/>
      <c r="AB27" s="56"/>
      <c r="AC27" s="56"/>
      <c r="AD27" s="56"/>
      <c r="AE27" s="56"/>
      <c r="AF27" s="56"/>
      <c r="AG27" s="56"/>
    </row>
    <row r="28" spans="1:33" s="62" customFormat="1" ht="15">
      <c r="A28" s="238"/>
      <c r="B28" s="91" t="s">
        <v>56</v>
      </c>
      <c r="C28" s="91"/>
      <c r="D28" s="91"/>
      <c r="E28" s="91"/>
      <c r="F28" s="89"/>
      <c r="G28" s="90"/>
      <c r="H28" s="90">
        <f>H29</f>
        <v>200000</v>
      </c>
      <c r="I28" s="92">
        <f>H28*0.2</f>
        <v>40000</v>
      </c>
      <c r="J28" s="90">
        <f t="shared" si="0"/>
        <v>240000</v>
      </c>
      <c r="K28" s="56"/>
      <c r="L28" s="56"/>
      <c r="M28" s="56"/>
      <c r="N28" s="56"/>
      <c r="O28" s="56"/>
      <c r="P28" s="56"/>
      <c r="Q28" s="56"/>
      <c r="R28" s="56"/>
      <c r="S28" s="56"/>
      <c r="T28" s="56"/>
      <c r="U28" s="56"/>
      <c r="V28" s="56"/>
      <c r="W28" s="56"/>
      <c r="X28" s="56"/>
      <c r="Y28" s="56"/>
      <c r="Z28" s="56"/>
      <c r="AA28" s="56"/>
      <c r="AB28" s="56"/>
      <c r="AC28" s="56"/>
      <c r="AD28" s="56"/>
      <c r="AE28" s="56"/>
      <c r="AF28" s="56"/>
      <c r="AG28" s="56"/>
    </row>
    <row r="29" spans="1:33" s="62" customFormat="1" ht="30">
      <c r="A29" s="238"/>
      <c r="B29" s="91" t="s">
        <v>59</v>
      </c>
      <c r="C29" s="136" t="s">
        <v>130</v>
      </c>
      <c r="D29" s="91"/>
      <c r="E29" s="91" t="s">
        <v>129</v>
      </c>
      <c r="F29" s="89">
        <v>1</v>
      </c>
      <c r="G29" s="90">
        <v>200000</v>
      </c>
      <c r="H29" s="90">
        <f>F29*G29</f>
        <v>200000</v>
      </c>
      <c r="I29" s="92">
        <f>H29*0.2</f>
        <v>40000</v>
      </c>
      <c r="J29" s="90">
        <f t="shared" si="0"/>
        <v>240000</v>
      </c>
      <c r="K29" s="56"/>
      <c r="L29" s="56"/>
      <c r="M29" s="56"/>
      <c r="N29" s="56"/>
      <c r="O29" s="56"/>
      <c r="P29" s="56"/>
      <c r="Q29" s="56"/>
      <c r="R29" s="56"/>
      <c r="S29" s="56"/>
      <c r="T29" s="56"/>
      <c r="U29" s="56"/>
      <c r="V29" s="56"/>
      <c r="W29" s="56"/>
      <c r="X29" s="56"/>
      <c r="Y29" s="56"/>
      <c r="Z29" s="56"/>
      <c r="AA29" s="56"/>
      <c r="AB29" s="56"/>
      <c r="AC29" s="56"/>
      <c r="AD29" s="56"/>
      <c r="AE29" s="56"/>
      <c r="AF29" s="56"/>
      <c r="AG29" s="56"/>
    </row>
    <row r="30" spans="1:33" s="62" customFormat="1" ht="15">
      <c r="A30" s="238"/>
      <c r="B30" s="155" t="s">
        <v>70</v>
      </c>
      <c r="C30" s="56"/>
      <c r="D30" s="56"/>
      <c r="E30" s="56"/>
      <c r="F30" s="89"/>
      <c r="G30" s="90"/>
      <c r="H30" s="90">
        <f>H31+H32</f>
        <v>98000</v>
      </c>
      <c r="I30" s="92">
        <f>I31+I32</f>
        <v>0</v>
      </c>
      <c r="J30" s="90">
        <f t="shared" si="0"/>
        <v>98000</v>
      </c>
      <c r="K30" s="56"/>
      <c r="L30" s="56"/>
      <c r="M30" s="56"/>
      <c r="N30" s="56"/>
      <c r="O30" s="56"/>
      <c r="P30" s="56"/>
      <c r="Q30" s="56"/>
      <c r="R30" s="56"/>
      <c r="S30" s="56"/>
      <c r="T30" s="56"/>
      <c r="U30" s="56"/>
      <c r="V30" s="56"/>
      <c r="W30" s="56"/>
      <c r="X30" s="56"/>
      <c r="Y30" s="56"/>
      <c r="Z30" s="56"/>
      <c r="AA30" s="56"/>
      <c r="AB30" s="56"/>
      <c r="AC30" s="56"/>
      <c r="AD30" s="56"/>
      <c r="AE30" s="56"/>
      <c r="AF30" s="56"/>
      <c r="AG30" s="56"/>
    </row>
    <row r="31" spans="1:33" s="62" customFormat="1" ht="30">
      <c r="A31" s="238"/>
      <c r="B31" s="240" t="s">
        <v>72</v>
      </c>
      <c r="C31" s="57" t="s">
        <v>187</v>
      </c>
      <c r="D31" s="56"/>
      <c r="E31" s="56" t="s">
        <v>51</v>
      </c>
      <c r="F31" s="89">
        <f>2*300</f>
        <v>600</v>
      </c>
      <c r="G31" s="90">
        <v>140</v>
      </c>
      <c r="H31" s="90">
        <f>F31*G31</f>
        <v>84000</v>
      </c>
      <c r="I31" s="92">
        <v>0</v>
      </c>
      <c r="J31" s="90">
        <f t="shared" si="0"/>
        <v>84000</v>
      </c>
      <c r="K31" s="56"/>
      <c r="L31" s="56"/>
      <c r="M31" s="56"/>
      <c r="N31" s="56"/>
      <c r="O31" s="56"/>
      <c r="P31" s="56"/>
      <c r="Q31" s="56"/>
      <c r="R31" s="56"/>
      <c r="S31" s="56"/>
      <c r="T31" s="56"/>
      <c r="U31" s="56"/>
      <c r="V31" s="56"/>
      <c r="W31" s="56"/>
      <c r="X31" s="56"/>
      <c r="Y31" s="56"/>
      <c r="Z31" s="56"/>
      <c r="AA31" s="56"/>
      <c r="AB31" s="56"/>
      <c r="AC31" s="56"/>
      <c r="AD31" s="56"/>
      <c r="AE31" s="56"/>
      <c r="AF31" s="56"/>
      <c r="AG31" s="56"/>
    </row>
    <row r="32" spans="1:33" s="62" customFormat="1" ht="30">
      <c r="A32" s="238"/>
      <c r="B32" s="241"/>
      <c r="C32" s="57" t="s">
        <v>188</v>
      </c>
      <c r="D32" s="56"/>
      <c r="E32" s="56" t="s">
        <v>51</v>
      </c>
      <c r="F32" s="91">
        <f>1*100</f>
        <v>100</v>
      </c>
      <c r="G32" s="90">
        <v>140</v>
      </c>
      <c r="H32" s="90">
        <f>F32*G32</f>
        <v>14000</v>
      </c>
      <c r="I32" s="92">
        <v>0</v>
      </c>
      <c r="J32" s="90">
        <f t="shared" si="0"/>
        <v>14000</v>
      </c>
      <c r="K32" s="56"/>
      <c r="L32" s="56"/>
      <c r="M32" s="56"/>
      <c r="N32" s="56"/>
      <c r="O32" s="56"/>
      <c r="P32" s="56"/>
      <c r="Q32" s="56"/>
      <c r="R32" s="56"/>
      <c r="S32" s="56"/>
      <c r="T32" s="56"/>
      <c r="U32" s="56"/>
      <c r="V32" s="56"/>
      <c r="W32" s="56"/>
      <c r="X32" s="56"/>
      <c r="Y32" s="56"/>
      <c r="Z32" s="56"/>
      <c r="AA32" s="56"/>
      <c r="AB32" s="56"/>
      <c r="AC32" s="56"/>
      <c r="AD32" s="56"/>
      <c r="AE32" s="56"/>
      <c r="AF32" s="56"/>
      <c r="AG32" s="56"/>
    </row>
    <row r="33" spans="1:33" s="62" customFormat="1" ht="15">
      <c r="A33" s="238"/>
      <c r="B33" s="165" t="s">
        <v>134</v>
      </c>
      <c r="C33" s="91"/>
      <c r="D33" s="91"/>
      <c r="E33" s="91"/>
      <c r="G33" s="91"/>
      <c r="H33" s="166">
        <f>H34</f>
        <v>500000</v>
      </c>
      <c r="I33" s="166">
        <f>I34</f>
        <v>0</v>
      </c>
      <c r="J33" s="166">
        <f t="shared" si="0"/>
        <v>500000</v>
      </c>
      <c r="K33" s="56"/>
      <c r="L33" s="56"/>
      <c r="M33" s="56"/>
      <c r="N33" s="56"/>
      <c r="O33" s="56"/>
      <c r="P33" s="56"/>
      <c r="Q33" s="56"/>
      <c r="R33" s="56"/>
      <c r="S33" s="56"/>
      <c r="T33" s="56"/>
      <c r="U33" s="56"/>
      <c r="V33" s="56"/>
      <c r="W33" s="56"/>
      <c r="X33" s="56"/>
      <c r="Y33" s="56"/>
      <c r="Z33" s="56"/>
      <c r="AA33" s="56"/>
      <c r="AB33" s="56"/>
      <c r="AC33" s="56"/>
      <c r="AD33" s="56"/>
      <c r="AE33" s="56"/>
      <c r="AF33" s="56"/>
      <c r="AG33" s="56"/>
    </row>
    <row r="34" spans="1:33" s="62" customFormat="1" ht="15">
      <c r="A34" s="238"/>
      <c r="B34" s="91" t="s">
        <v>56</v>
      </c>
      <c r="C34" s="136"/>
      <c r="D34" s="91"/>
      <c r="E34" s="91"/>
      <c r="F34" s="89"/>
      <c r="G34" s="90"/>
      <c r="H34" s="90">
        <f>H35</f>
        <v>500000</v>
      </c>
      <c r="I34" s="100"/>
      <c r="J34" s="90">
        <f t="shared" si="0"/>
        <v>500000</v>
      </c>
      <c r="K34" s="56"/>
      <c r="L34" s="56"/>
      <c r="M34" s="56"/>
      <c r="N34" s="56"/>
      <c r="O34" s="56"/>
      <c r="P34" s="56"/>
      <c r="Q34" s="56"/>
      <c r="R34" s="56"/>
      <c r="S34" s="56"/>
      <c r="T34" s="56"/>
      <c r="U34" s="56"/>
      <c r="V34" s="56"/>
      <c r="W34" s="56"/>
      <c r="X34" s="56"/>
      <c r="Y34" s="56"/>
      <c r="Z34" s="56"/>
      <c r="AA34" s="56"/>
      <c r="AB34" s="56"/>
      <c r="AC34" s="56"/>
      <c r="AD34" s="56"/>
      <c r="AE34" s="56"/>
      <c r="AF34" s="56"/>
      <c r="AG34" s="56"/>
    </row>
    <row r="35" spans="1:33" s="62" customFormat="1" ht="75">
      <c r="A35" s="238"/>
      <c r="B35" s="158" t="s">
        <v>57</v>
      </c>
      <c r="C35" s="158" t="s">
        <v>132</v>
      </c>
      <c r="D35" s="91"/>
      <c r="E35" s="91" t="s">
        <v>129</v>
      </c>
      <c r="F35" s="89">
        <v>5</v>
      </c>
      <c r="G35" s="90">
        <v>100000</v>
      </c>
      <c r="H35" s="90">
        <f>F35*G35</f>
        <v>500000</v>
      </c>
      <c r="I35" s="92">
        <f>H35*0.2</f>
        <v>100000</v>
      </c>
      <c r="J35" s="90">
        <f t="shared" si="0"/>
        <v>600000</v>
      </c>
      <c r="K35" s="56"/>
      <c r="L35" s="56"/>
      <c r="M35" s="56"/>
      <c r="N35" s="56"/>
      <c r="O35" s="56"/>
      <c r="P35" s="56"/>
      <c r="Q35" s="56"/>
      <c r="R35" s="56"/>
      <c r="S35" s="56"/>
      <c r="T35" s="56"/>
      <c r="U35" s="56"/>
      <c r="V35" s="56"/>
      <c r="W35" s="56"/>
      <c r="X35" s="56"/>
      <c r="Y35" s="56"/>
      <c r="Z35" s="56"/>
      <c r="AA35" s="56"/>
      <c r="AB35" s="56"/>
      <c r="AC35" s="56"/>
      <c r="AD35" s="56"/>
      <c r="AE35" s="56"/>
      <c r="AF35" s="56"/>
      <c r="AG35" s="56"/>
    </row>
    <row r="36" spans="1:33" s="62" customFormat="1" ht="15">
      <c r="A36" s="238"/>
      <c r="B36" s="165" t="s">
        <v>135</v>
      </c>
      <c r="C36" s="91"/>
      <c r="D36" s="91"/>
      <c r="E36" s="91"/>
      <c r="F36" s="91"/>
      <c r="G36" s="91"/>
      <c r="H36" s="166">
        <f>H37</f>
        <v>25000</v>
      </c>
      <c r="I36" s="166">
        <f>I37</f>
        <v>5000</v>
      </c>
      <c r="J36" s="166">
        <f t="shared" si="0"/>
        <v>30000</v>
      </c>
      <c r="K36" s="56"/>
      <c r="L36" s="56"/>
      <c r="M36" s="56"/>
      <c r="N36" s="56"/>
      <c r="O36" s="56"/>
      <c r="P36" s="56"/>
      <c r="Q36" s="56"/>
      <c r="R36" s="56"/>
      <c r="S36" s="56"/>
      <c r="T36" s="56"/>
      <c r="U36" s="56"/>
      <c r="V36" s="56"/>
      <c r="W36" s="56"/>
      <c r="X36" s="56"/>
      <c r="Y36" s="56"/>
      <c r="Z36" s="56"/>
      <c r="AA36" s="56"/>
      <c r="AB36" s="56"/>
      <c r="AC36" s="56"/>
      <c r="AD36" s="56"/>
      <c r="AE36" s="56"/>
      <c r="AF36" s="56"/>
      <c r="AG36" s="56"/>
    </row>
    <row r="37" spans="1:33" s="62" customFormat="1" ht="15">
      <c r="A37" s="238"/>
      <c r="B37" s="91" t="s">
        <v>56</v>
      </c>
      <c r="C37" s="158"/>
      <c r="D37" s="91"/>
      <c r="E37" s="91"/>
      <c r="F37" s="89"/>
      <c r="G37" s="90"/>
      <c r="H37" s="90">
        <f>H38</f>
        <v>25000</v>
      </c>
      <c r="I37" s="92">
        <f>H37*0.2</f>
        <v>5000</v>
      </c>
      <c r="J37" s="90">
        <f t="shared" si="0"/>
        <v>30000</v>
      </c>
      <c r="K37" s="56"/>
      <c r="L37" s="56"/>
      <c r="M37" s="56"/>
      <c r="N37" s="56"/>
      <c r="O37" s="56"/>
      <c r="P37" s="56"/>
      <c r="Q37" s="56"/>
      <c r="R37" s="56"/>
      <c r="S37" s="56"/>
      <c r="T37" s="56"/>
      <c r="U37" s="56"/>
      <c r="V37" s="56"/>
      <c r="W37" s="56"/>
      <c r="X37" s="56"/>
      <c r="Y37" s="56"/>
      <c r="Z37" s="56"/>
      <c r="AA37" s="56"/>
      <c r="AB37" s="56"/>
      <c r="AC37" s="56"/>
      <c r="AD37" s="56"/>
      <c r="AE37" s="56"/>
      <c r="AF37" s="56"/>
      <c r="AG37" s="56"/>
    </row>
    <row r="38" spans="1:33" s="62" customFormat="1" ht="45">
      <c r="A38" s="239"/>
      <c r="B38" s="158" t="s">
        <v>57</v>
      </c>
      <c r="C38" s="136" t="s">
        <v>133</v>
      </c>
      <c r="D38" s="91"/>
      <c r="E38" s="91" t="s">
        <v>129</v>
      </c>
      <c r="F38" s="89">
        <v>1</v>
      </c>
      <c r="G38" s="90">
        <v>25000</v>
      </c>
      <c r="H38" s="90">
        <f>F38*G38</f>
        <v>25000</v>
      </c>
      <c r="I38" s="92">
        <f>H38*0.2</f>
        <v>5000</v>
      </c>
      <c r="J38" s="90">
        <f t="shared" si="0"/>
        <v>30000</v>
      </c>
      <c r="K38" s="56"/>
      <c r="L38" s="56"/>
      <c r="M38" s="56"/>
      <c r="N38" s="56"/>
      <c r="O38" s="56"/>
      <c r="P38" s="56"/>
      <c r="Q38" s="56"/>
      <c r="R38" s="56"/>
      <c r="S38" s="56"/>
      <c r="T38" s="56"/>
      <c r="U38" s="56"/>
      <c r="V38" s="56"/>
      <c r="W38" s="56"/>
      <c r="X38" s="56"/>
      <c r="Y38" s="56"/>
      <c r="Z38" s="56"/>
      <c r="AA38" s="56"/>
      <c r="AB38" s="56"/>
      <c r="AC38" s="56"/>
      <c r="AD38" s="56"/>
      <c r="AE38" s="56"/>
      <c r="AF38" s="56"/>
      <c r="AG38" s="56"/>
    </row>
    <row r="39" spans="1:33" s="83" customFormat="1" ht="15">
      <c r="A39" s="80" t="s">
        <v>136</v>
      </c>
      <c r="B39" s="101"/>
      <c r="C39" s="101"/>
      <c r="D39" s="101"/>
      <c r="E39" s="101"/>
      <c r="F39" s="101"/>
      <c r="G39" s="101"/>
      <c r="H39" s="18">
        <f>H36+H33+H27</f>
        <v>823000</v>
      </c>
      <c r="I39" s="18">
        <f>I36+I33+I27</f>
        <v>45000</v>
      </c>
      <c r="J39" s="18">
        <f t="shared" si="0"/>
        <v>868000</v>
      </c>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80"/>
    </row>
    <row r="40" spans="1:33" s="62" customFormat="1" ht="15">
      <c r="A40" s="80" t="s">
        <v>140</v>
      </c>
      <c r="B40" s="91"/>
      <c r="C40" s="91"/>
      <c r="D40" s="91"/>
      <c r="E40" s="91"/>
      <c r="F40" s="89"/>
      <c r="G40" s="90"/>
      <c r="H40" s="90"/>
      <c r="I40" s="90"/>
      <c r="J40" s="90">
        <f t="shared" si="0"/>
        <v>0</v>
      </c>
      <c r="K40" s="56"/>
      <c r="L40" s="56"/>
      <c r="M40" s="56"/>
      <c r="N40" s="56"/>
      <c r="O40" s="56"/>
      <c r="P40" s="56"/>
      <c r="Q40" s="56"/>
      <c r="R40" s="56"/>
      <c r="S40" s="56"/>
      <c r="T40" s="56"/>
      <c r="U40" s="56"/>
      <c r="V40" s="56"/>
      <c r="W40" s="56"/>
      <c r="X40" s="56"/>
      <c r="Y40" s="56"/>
      <c r="Z40" s="56"/>
      <c r="AA40" s="56"/>
      <c r="AB40" s="56"/>
      <c r="AC40" s="56"/>
      <c r="AD40" s="56"/>
      <c r="AE40" s="56"/>
      <c r="AF40" s="56"/>
      <c r="AG40" s="56"/>
    </row>
    <row r="41" spans="1:33" s="62" customFormat="1" ht="15">
      <c r="A41" s="80" t="s">
        <v>139</v>
      </c>
      <c r="B41" s="91"/>
      <c r="C41" s="91"/>
      <c r="D41" s="91"/>
      <c r="E41" s="91"/>
      <c r="F41" s="89"/>
      <c r="G41" s="90"/>
      <c r="H41" s="90"/>
      <c r="I41" s="90"/>
      <c r="J41" s="90">
        <f t="shared" si="0"/>
        <v>0</v>
      </c>
      <c r="K41" s="56"/>
      <c r="L41" s="56"/>
      <c r="M41" s="56"/>
      <c r="N41" s="56"/>
      <c r="O41" s="56"/>
      <c r="P41" s="56"/>
      <c r="Q41" s="56"/>
      <c r="R41" s="56"/>
      <c r="S41" s="56"/>
      <c r="T41" s="56"/>
      <c r="U41" s="56"/>
      <c r="V41" s="56"/>
      <c r="W41" s="56"/>
      <c r="X41" s="56"/>
      <c r="Y41" s="56"/>
      <c r="Z41" s="56"/>
      <c r="AA41" s="56"/>
      <c r="AB41" s="56"/>
      <c r="AC41" s="56"/>
      <c r="AD41" s="56"/>
      <c r="AE41" s="56"/>
      <c r="AF41" s="56"/>
      <c r="AG41" s="56"/>
    </row>
    <row r="42" spans="1:33" s="83" customFormat="1" ht="15">
      <c r="A42" s="83" t="s">
        <v>141</v>
      </c>
      <c r="B42" s="101"/>
      <c r="C42" s="101"/>
      <c r="D42" s="101"/>
      <c r="E42" s="101"/>
      <c r="F42" s="101"/>
      <c r="G42" s="101"/>
      <c r="H42" s="18">
        <f>H21+H26+H39</f>
        <v>1205000</v>
      </c>
      <c r="I42" s="18">
        <f>I21+I26+I39</f>
        <v>93480</v>
      </c>
      <c r="J42" s="18">
        <f t="shared" si="0"/>
        <v>1298480</v>
      </c>
      <c r="K42" s="80"/>
      <c r="L42" s="80"/>
      <c r="M42" s="80"/>
      <c r="N42" s="80"/>
      <c r="O42" s="80"/>
      <c r="P42" s="80"/>
      <c r="Q42" s="80"/>
      <c r="R42" s="80"/>
      <c r="S42" s="80"/>
      <c r="T42" s="80"/>
      <c r="U42" s="80"/>
      <c r="V42" s="80"/>
      <c r="W42" s="80"/>
      <c r="X42" s="80"/>
      <c r="Y42" s="80"/>
      <c r="Z42" s="80"/>
      <c r="AA42" s="80"/>
      <c r="AB42" s="80"/>
      <c r="AC42" s="80"/>
      <c r="AD42" s="80"/>
      <c r="AE42" s="80"/>
      <c r="AF42" s="80"/>
      <c r="AG42" s="80"/>
    </row>
    <row r="46" spans="1:4" ht="85.5" customHeight="1">
      <c r="A46" s="23" t="s">
        <v>6</v>
      </c>
      <c r="B46" s="234" t="s">
        <v>7</v>
      </c>
      <c r="C46" s="234"/>
      <c r="D46" s="234"/>
    </row>
    <row r="47" spans="1:4" ht="54.75" customHeight="1">
      <c r="A47" s="44" t="s">
        <v>8</v>
      </c>
      <c r="B47" s="234" t="s">
        <v>9</v>
      </c>
      <c r="C47" s="234"/>
      <c r="D47" s="234"/>
    </row>
  </sheetData>
  <sheetProtection/>
  <mergeCells count="25">
    <mergeCell ref="A22:A25"/>
    <mergeCell ref="A27:A38"/>
    <mergeCell ref="B31:B32"/>
    <mergeCell ref="A2:A4"/>
    <mergeCell ref="B2:B4"/>
    <mergeCell ref="C2:C4"/>
    <mergeCell ref="A6:A20"/>
    <mergeCell ref="D2:D4"/>
    <mergeCell ref="E2:E4"/>
    <mergeCell ref="F2:F4"/>
    <mergeCell ref="B6:J6"/>
    <mergeCell ref="AD2:AD3"/>
    <mergeCell ref="B46:D46"/>
    <mergeCell ref="L2:L4"/>
    <mergeCell ref="B7:G7"/>
    <mergeCell ref="B47:D47"/>
    <mergeCell ref="N2:N4"/>
    <mergeCell ref="M2:M4"/>
    <mergeCell ref="O2:O4"/>
    <mergeCell ref="P2:P4"/>
    <mergeCell ref="AG2:AG4"/>
    <mergeCell ref="G2:G4"/>
    <mergeCell ref="H2:H4"/>
    <mergeCell ref="J2:J4"/>
    <mergeCell ref="K2:K4"/>
  </mergeCells>
  <printOptions horizontalCentered="1"/>
  <pageMargins left="0.7086614173228347" right="0.15748031496062992" top="0.7480314960629921" bottom="0.7480314960629921" header="0.31496062992125984" footer="0.31496062992125984"/>
  <pageSetup horizontalDpi="1200" verticalDpi="1200" orientation="landscape" paperSize="9" scale="55" r:id="rId2"/>
  <headerFooter>
    <oddFooter>&amp;C&amp;P / &amp;N</oddFooter>
  </headerFooter>
  <rowBreaks count="1" manualBreakCount="1">
    <brk id="21" max="255" man="1"/>
  </rowBreaks>
  <drawing r:id="rId1"/>
</worksheet>
</file>

<file path=xl/worksheets/sheet6.xml><?xml version="1.0" encoding="utf-8"?>
<worksheet xmlns="http://schemas.openxmlformats.org/spreadsheetml/2006/main" xmlns:r="http://schemas.openxmlformats.org/officeDocument/2006/relationships">
  <dimension ref="A1:AH47"/>
  <sheetViews>
    <sheetView view="pageBreakPreview" zoomScale="83" zoomScaleSheetLayoutView="83" zoomScalePageLayoutView="0" workbookViewId="0" topLeftCell="A1">
      <selection activeCell="B13" sqref="B13"/>
    </sheetView>
  </sheetViews>
  <sheetFormatPr defaultColWidth="9.140625" defaultRowHeight="15"/>
  <cols>
    <col min="1" max="1" width="21.57421875" style="2" customWidth="1"/>
    <col min="2" max="2" width="38.57421875" style="42" customWidth="1"/>
    <col min="3" max="3" width="34.7109375" style="42" customWidth="1"/>
    <col min="4" max="4" width="17.7109375" style="42" customWidth="1"/>
    <col min="5" max="5" width="13.28125" style="42" customWidth="1"/>
    <col min="6" max="6" width="17.7109375" style="45" customWidth="1"/>
    <col min="7" max="7" width="20.8515625" style="47" customWidth="1"/>
    <col min="8" max="8" width="23.28125" style="47" customWidth="1"/>
    <col min="9" max="9" width="18.7109375" style="45" customWidth="1"/>
    <col min="10" max="10" width="17.57421875" style="45" customWidth="1"/>
    <col min="11" max="11" width="20.28125" style="42" hidden="1" customWidth="1"/>
    <col min="12" max="12" width="15.8515625" style="42" hidden="1" customWidth="1"/>
    <col min="13" max="13" width="23.57421875" style="42" hidden="1" customWidth="1"/>
    <col min="14" max="14" width="15.8515625" style="42" hidden="1" customWidth="1"/>
    <col min="15" max="15" width="18.140625" style="42" hidden="1" customWidth="1"/>
    <col min="16" max="16" width="21.8515625" style="42" hidden="1" customWidth="1"/>
    <col min="17" max="19" width="0" style="42" hidden="1" customWidth="1"/>
    <col min="20" max="20" width="16.00390625" style="42" hidden="1" customWidth="1"/>
    <col min="21" max="21" width="14.57421875" style="42" hidden="1" customWidth="1"/>
    <col min="22" max="22" width="16.00390625" style="42" hidden="1" customWidth="1"/>
    <col min="23" max="31" width="0" style="42" hidden="1" customWidth="1"/>
    <col min="32" max="32" width="14.8515625" style="42" hidden="1" customWidth="1"/>
    <col min="33" max="33" width="24.7109375" style="42" customWidth="1"/>
    <col min="34" max="34" width="49.28125" style="42" hidden="1" customWidth="1"/>
    <col min="35" max="16384" width="9.140625" style="42" customWidth="1"/>
  </cols>
  <sheetData>
    <row r="1" spans="1:7" ht="38.25" customHeight="1" thickBot="1">
      <c r="A1" s="2" t="s">
        <v>225</v>
      </c>
      <c r="B1" s="2"/>
      <c r="C1" s="2"/>
      <c r="D1" s="2"/>
      <c r="E1" s="2"/>
      <c r="F1" s="42"/>
      <c r="G1" s="42"/>
    </row>
    <row r="2" spans="1:34" ht="15">
      <c r="A2" s="279" t="s">
        <v>120</v>
      </c>
      <c r="B2" s="268" t="s">
        <v>89</v>
      </c>
      <c r="C2" s="268" t="s">
        <v>4</v>
      </c>
      <c r="D2" s="268" t="s">
        <v>91</v>
      </c>
      <c r="E2" s="268" t="s">
        <v>92</v>
      </c>
      <c r="F2" s="268" t="s">
        <v>93</v>
      </c>
      <c r="G2" s="268" t="s">
        <v>145</v>
      </c>
      <c r="H2" s="268" t="s">
        <v>146</v>
      </c>
      <c r="I2" s="159" t="s">
        <v>24</v>
      </c>
      <c r="J2" s="270" t="s">
        <v>96</v>
      </c>
      <c r="K2" s="266" t="s">
        <v>97</v>
      </c>
      <c r="L2" s="266" t="s">
        <v>98</v>
      </c>
      <c r="M2" s="266" t="s">
        <v>99</v>
      </c>
      <c r="N2" s="266" t="s">
        <v>100</v>
      </c>
      <c r="O2" s="266" t="s">
        <v>101</v>
      </c>
      <c r="P2" s="266" t="s">
        <v>101</v>
      </c>
      <c r="Q2" s="160" t="s">
        <v>104</v>
      </c>
      <c r="R2" s="160" t="s">
        <v>105</v>
      </c>
      <c r="S2" s="160" t="s">
        <v>105</v>
      </c>
      <c r="T2" s="160" t="s">
        <v>106</v>
      </c>
      <c r="U2" s="160" t="s">
        <v>107</v>
      </c>
      <c r="V2" s="160" t="s">
        <v>107</v>
      </c>
      <c r="W2" s="160" t="s">
        <v>108</v>
      </c>
      <c r="X2" s="160" t="s">
        <v>109</v>
      </c>
      <c r="Y2" s="160" t="s">
        <v>109</v>
      </c>
      <c r="Z2" s="160" t="s">
        <v>110</v>
      </c>
      <c r="AA2" s="160" t="s">
        <v>111</v>
      </c>
      <c r="AB2" s="160" t="s">
        <v>111</v>
      </c>
      <c r="AC2" s="160" t="s">
        <v>112</v>
      </c>
      <c r="AD2" s="268" t="s">
        <v>113</v>
      </c>
      <c r="AE2" s="160" t="s">
        <v>113</v>
      </c>
      <c r="AF2" s="160" t="s">
        <v>114</v>
      </c>
      <c r="AG2" s="268" t="s">
        <v>148</v>
      </c>
      <c r="AH2" s="160" t="s">
        <v>117</v>
      </c>
    </row>
    <row r="3" spans="1:34" ht="15.75" thickBot="1">
      <c r="A3" s="280"/>
      <c r="B3" s="269"/>
      <c r="C3" s="269" t="s">
        <v>90</v>
      </c>
      <c r="D3" s="269"/>
      <c r="E3" s="269"/>
      <c r="F3" s="269"/>
      <c r="G3" s="269" t="s">
        <v>94</v>
      </c>
      <c r="H3" s="269" t="s">
        <v>94</v>
      </c>
      <c r="I3" s="161" t="s">
        <v>95</v>
      </c>
      <c r="J3" s="271"/>
      <c r="K3" s="267"/>
      <c r="L3" s="267" t="s">
        <v>95</v>
      </c>
      <c r="M3" s="267" t="s">
        <v>95</v>
      </c>
      <c r="N3" s="267" t="s">
        <v>95</v>
      </c>
      <c r="O3" s="267" t="s">
        <v>102</v>
      </c>
      <c r="P3" s="267" t="s">
        <v>103</v>
      </c>
      <c r="Q3" s="162" t="s">
        <v>95</v>
      </c>
      <c r="R3" s="162" t="s">
        <v>102</v>
      </c>
      <c r="S3" s="162" t="s">
        <v>103</v>
      </c>
      <c r="T3" s="162" t="s">
        <v>95</v>
      </c>
      <c r="U3" s="162" t="s">
        <v>102</v>
      </c>
      <c r="V3" s="162" t="s">
        <v>103</v>
      </c>
      <c r="W3" s="162" t="s">
        <v>95</v>
      </c>
      <c r="X3" s="162" t="s">
        <v>102</v>
      </c>
      <c r="Y3" s="162" t="s">
        <v>103</v>
      </c>
      <c r="Z3" s="162" t="s">
        <v>95</v>
      </c>
      <c r="AA3" s="162" t="s">
        <v>102</v>
      </c>
      <c r="AB3" s="162" t="s">
        <v>103</v>
      </c>
      <c r="AC3" s="162" t="s">
        <v>95</v>
      </c>
      <c r="AD3" s="275"/>
      <c r="AE3" s="163" t="s">
        <v>103</v>
      </c>
      <c r="AF3" s="163" t="s">
        <v>115</v>
      </c>
      <c r="AG3" s="269"/>
      <c r="AH3" s="163" t="s">
        <v>119</v>
      </c>
    </row>
    <row r="4" spans="1:34" ht="15.75" thickBot="1">
      <c r="A4" s="280"/>
      <c r="B4" s="269"/>
      <c r="C4" s="269"/>
      <c r="D4" s="269"/>
      <c r="E4" s="269"/>
      <c r="F4" s="269"/>
      <c r="G4" s="269" t="s">
        <v>95</v>
      </c>
      <c r="H4" s="269" t="s">
        <v>95</v>
      </c>
      <c r="I4" s="161"/>
      <c r="J4" s="271"/>
      <c r="K4" s="267"/>
      <c r="L4" s="267"/>
      <c r="M4" s="267"/>
      <c r="N4" s="267"/>
      <c r="O4" s="267"/>
      <c r="P4" s="267"/>
      <c r="AE4" s="163"/>
      <c r="AF4" s="163" t="s">
        <v>116</v>
      </c>
      <c r="AG4" s="269"/>
      <c r="AH4" s="162"/>
    </row>
    <row r="5" spans="1:34" ht="15">
      <c r="A5" s="126">
        <v>0</v>
      </c>
      <c r="B5" s="130">
        <v>1</v>
      </c>
      <c r="C5" s="130">
        <v>2</v>
      </c>
      <c r="D5" s="130">
        <v>3</v>
      </c>
      <c r="E5" s="130">
        <v>4</v>
      </c>
      <c r="F5" s="130">
        <v>5</v>
      </c>
      <c r="G5" s="130">
        <v>6</v>
      </c>
      <c r="H5" s="130">
        <v>7</v>
      </c>
      <c r="I5" s="130">
        <v>8</v>
      </c>
      <c r="J5" s="130" t="s">
        <v>147</v>
      </c>
      <c r="K5" s="130"/>
      <c r="L5" s="130"/>
      <c r="M5" s="130"/>
      <c r="N5" s="130"/>
      <c r="O5" s="130"/>
      <c r="P5" s="130"/>
      <c r="Q5" s="26"/>
      <c r="R5" s="26"/>
      <c r="S5" s="26"/>
      <c r="T5" s="26"/>
      <c r="U5" s="26"/>
      <c r="V5" s="26"/>
      <c r="W5" s="26"/>
      <c r="X5" s="26"/>
      <c r="Y5" s="26"/>
      <c r="Z5" s="26"/>
      <c r="AA5" s="26"/>
      <c r="AB5" s="26"/>
      <c r="AC5" s="26"/>
      <c r="AD5" s="26"/>
      <c r="AE5" s="130"/>
      <c r="AF5" s="130"/>
      <c r="AG5" s="130"/>
      <c r="AH5" s="131"/>
    </row>
    <row r="6" spans="1:33" s="62" customFormat="1" ht="43.5" customHeight="1">
      <c r="A6" s="256" t="s">
        <v>118</v>
      </c>
      <c r="B6" s="272" t="s">
        <v>118</v>
      </c>
      <c r="C6" s="273"/>
      <c r="D6" s="273"/>
      <c r="E6" s="273"/>
      <c r="F6" s="273"/>
      <c r="G6" s="273"/>
      <c r="H6" s="273"/>
      <c r="I6" s="273"/>
      <c r="J6" s="274"/>
      <c r="K6" s="164"/>
      <c r="L6" s="164"/>
      <c r="M6" s="164"/>
      <c r="N6" s="164"/>
      <c r="O6" s="164"/>
      <c r="P6" s="164"/>
      <c r="Q6" s="164"/>
      <c r="R6" s="164"/>
      <c r="S6" s="164"/>
      <c r="T6" s="164"/>
      <c r="U6" s="164"/>
      <c r="V6" s="164"/>
      <c r="W6" s="164"/>
      <c r="X6" s="164"/>
      <c r="Y6" s="164"/>
      <c r="Z6" s="164"/>
      <c r="AA6" s="164"/>
      <c r="AB6" s="164"/>
      <c r="AC6" s="164"/>
      <c r="AD6" s="164"/>
      <c r="AE6" s="164"/>
      <c r="AF6" s="164"/>
      <c r="AG6" s="164"/>
    </row>
    <row r="7" spans="1:33" s="62" customFormat="1" ht="71.25" customHeight="1">
      <c r="A7" s="256"/>
      <c r="B7" s="276" t="s">
        <v>178</v>
      </c>
      <c r="C7" s="277"/>
      <c r="D7" s="277"/>
      <c r="E7" s="277"/>
      <c r="F7" s="277"/>
      <c r="G7" s="278"/>
      <c r="H7" s="90">
        <f>H8+H13</f>
        <v>129600</v>
      </c>
      <c r="I7" s="90">
        <f>I8+I13</f>
        <v>8000</v>
      </c>
      <c r="J7" s="90">
        <f>H7+I7</f>
        <v>137600</v>
      </c>
      <c r="K7" s="61"/>
      <c r="L7" s="61"/>
      <c r="M7" s="61"/>
      <c r="N7" s="61"/>
      <c r="O7" s="61"/>
      <c r="P7" s="61"/>
      <c r="Q7" s="61"/>
      <c r="R7" s="61"/>
      <c r="S7" s="61"/>
      <c r="T7" s="61"/>
      <c r="U7" s="61"/>
      <c r="V7" s="61"/>
      <c r="W7" s="61"/>
      <c r="X7" s="61"/>
      <c r="Y7" s="61"/>
      <c r="Z7" s="61"/>
      <c r="AA7" s="61"/>
      <c r="AB7" s="61"/>
      <c r="AC7" s="61"/>
      <c r="AD7" s="61"/>
      <c r="AE7" s="61"/>
      <c r="AF7" s="61"/>
      <c r="AG7" s="88"/>
    </row>
    <row r="8" spans="1:33" s="62" customFormat="1" ht="47.25" customHeight="1">
      <c r="A8" s="256"/>
      <c r="B8" s="149" t="s">
        <v>66</v>
      </c>
      <c r="C8" s="91"/>
      <c r="D8" s="91"/>
      <c r="E8" s="91"/>
      <c r="F8" s="89"/>
      <c r="G8" s="90"/>
      <c r="H8" s="90">
        <f>H9+H10+H11+H12</f>
        <v>89600</v>
      </c>
      <c r="I8" s="90"/>
      <c r="J8" s="90">
        <f aca="true" t="shared" si="0" ref="J8:J42">H8+I8</f>
        <v>89600</v>
      </c>
      <c r="K8" s="56"/>
      <c r="L8" s="56"/>
      <c r="M8" s="56"/>
      <c r="N8" s="56"/>
      <c r="O8" s="56"/>
      <c r="P8" s="56"/>
      <c r="Q8" s="56"/>
      <c r="R8" s="56"/>
      <c r="S8" s="56"/>
      <c r="T8" s="56"/>
      <c r="U8" s="56"/>
      <c r="V8" s="56"/>
      <c r="W8" s="56"/>
      <c r="X8" s="56"/>
      <c r="Y8" s="56"/>
      <c r="Z8" s="56"/>
      <c r="AA8" s="56"/>
      <c r="AB8" s="56"/>
      <c r="AC8" s="56"/>
      <c r="AD8" s="56"/>
      <c r="AE8" s="56"/>
      <c r="AF8" s="56"/>
      <c r="AG8" s="56"/>
    </row>
    <row r="9" spans="1:33" s="62" customFormat="1" ht="15">
      <c r="A9" s="256"/>
      <c r="B9" s="133" t="s">
        <v>175</v>
      </c>
      <c r="C9" s="134" t="s">
        <v>232</v>
      </c>
      <c r="D9" s="135" t="s">
        <v>123</v>
      </c>
      <c r="E9" s="136" t="s">
        <v>51</v>
      </c>
      <c r="F9" s="137">
        <f>4*10*16</f>
        <v>640</v>
      </c>
      <c r="G9" s="138">
        <v>85</v>
      </c>
      <c r="H9" s="138">
        <f>F9*G9</f>
        <v>54400</v>
      </c>
      <c r="I9" s="90">
        <f>H9*0%</f>
        <v>0</v>
      </c>
      <c r="J9" s="90">
        <f t="shared" si="0"/>
        <v>54400</v>
      </c>
      <c r="K9" s="56"/>
      <c r="L9" s="56"/>
      <c r="M9" s="56"/>
      <c r="N9" s="56"/>
      <c r="O9" s="56"/>
      <c r="P9" s="56"/>
      <c r="Q9" s="56"/>
      <c r="R9" s="56"/>
      <c r="S9" s="56"/>
      <c r="T9" s="56"/>
      <c r="U9" s="56"/>
      <c r="V9" s="56"/>
      <c r="W9" s="56"/>
      <c r="X9" s="56"/>
      <c r="Y9" s="56"/>
      <c r="Z9" s="56"/>
      <c r="AA9" s="56"/>
      <c r="AB9" s="56"/>
      <c r="AC9" s="56"/>
      <c r="AD9" s="56"/>
      <c r="AE9" s="56"/>
      <c r="AF9" s="56"/>
      <c r="AG9" s="56"/>
    </row>
    <row r="10" spans="1:33" s="62" customFormat="1" ht="15">
      <c r="A10" s="256"/>
      <c r="B10" s="133" t="s">
        <v>173</v>
      </c>
      <c r="C10" s="134" t="s">
        <v>228</v>
      </c>
      <c r="D10" s="135"/>
      <c r="E10" s="136" t="s">
        <v>51</v>
      </c>
      <c r="F10" s="137">
        <f>2*10*16</f>
        <v>320</v>
      </c>
      <c r="G10" s="138">
        <v>85</v>
      </c>
      <c r="H10" s="138">
        <f>F10*G10</f>
        <v>27200</v>
      </c>
      <c r="I10" s="90">
        <f>H10*0%</f>
        <v>0</v>
      </c>
      <c r="J10" s="90">
        <f t="shared" si="0"/>
        <v>27200</v>
      </c>
      <c r="K10" s="56"/>
      <c r="L10" s="56"/>
      <c r="M10" s="56"/>
      <c r="N10" s="56"/>
      <c r="O10" s="56"/>
      <c r="P10" s="56"/>
      <c r="Q10" s="56"/>
      <c r="R10" s="56"/>
      <c r="S10" s="56"/>
      <c r="T10" s="56"/>
      <c r="U10" s="56"/>
      <c r="V10" s="56"/>
      <c r="W10" s="56"/>
      <c r="X10" s="56"/>
      <c r="Y10" s="56"/>
      <c r="Z10" s="56"/>
      <c r="AA10" s="56"/>
      <c r="AB10" s="56"/>
      <c r="AC10" s="56"/>
      <c r="AD10" s="56"/>
      <c r="AE10" s="56"/>
      <c r="AF10" s="56"/>
      <c r="AG10" s="56"/>
    </row>
    <row r="11" spans="1:33" s="62" customFormat="1" ht="15">
      <c r="A11" s="256"/>
      <c r="B11" s="133" t="s">
        <v>174</v>
      </c>
      <c r="C11" s="134" t="s">
        <v>231</v>
      </c>
      <c r="D11" s="139"/>
      <c r="E11" s="136" t="s">
        <v>51</v>
      </c>
      <c r="F11" s="137">
        <f>2*5*16</f>
        <v>160</v>
      </c>
      <c r="G11" s="138">
        <v>50</v>
      </c>
      <c r="H11" s="138">
        <f>F11*G11</f>
        <v>8000</v>
      </c>
      <c r="I11" s="90">
        <f>H11*0%</f>
        <v>0</v>
      </c>
      <c r="J11" s="90">
        <f t="shared" si="0"/>
        <v>8000</v>
      </c>
      <c r="K11" s="56"/>
      <c r="L11" s="56"/>
      <c r="M11" s="56"/>
      <c r="N11" s="56"/>
      <c r="O11" s="56"/>
      <c r="P11" s="56"/>
      <c r="Q11" s="56"/>
      <c r="R11" s="56"/>
      <c r="S11" s="56"/>
      <c r="T11" s="56"/>
      <c r="U11" s="56"/>
      <c r="V11" s="56"/>
      <c r="W11" s="56"/>
      <c r="X11" s="56"/>
      <c r="Y11" s="56"/>
      <c r="Z11" s="56"/>
      <c r="AA11" s="56"/>
      <c r="AB11" s="56"/>
      <c r="AC11" s="56"/>
      <c r="AD11" s="56"/>
      <c r="AE11" s="56"/>
      <c r="AF11" s="56"/>
      <c r="AG11" s="56"/>
    </row>
    <row r="12" spans="1:33" s="62" customFormat="1" ht="15">
      <c r="A12" s="256"/>
      <c r="B12" s="133"/>
      <c r="C12" s="134"/>
      <c r="D12" s="139"/>
      <c r="E12" s="136"/>
      <c r="F12" s="137"/>
      <c r="G12" s="138"/>
      <c r="H12" s="138"/>
      <c r="I12" s="90"/>
      <c r="J12" s="90"/>
      <c r="K12" s="56"/>
      <c r="L12" s="56"/>
      <c r="M12" s="56"/>
      <c r="N12" s="56"/>
      <c r="O12" s="56"/>
      <c r="P12" s="56"/>
      <c r="Q12" s="56"/>
      <c r="R12" s="56"/>
      <c r="S12" s="56"/>
      <c r="T12" s="56"/>
      <c r="U12" s="56"/>
      <c r="V12" s="56"/>
      <c r="W12" s="56"/>
      <c r="X12" s="56"/>
      <c r="Y12" s="56"/>
      <c r="Z12" s="56"/>
      <c r="AA12" s="56"/>
      <c r="AB12" s="56"/>
      <c r="AC12" s="56"/>
      <c r="AD12" s="56"/>
      <c r="AE12" s="56"/>
      <c r="AF12" s="56"/>
      <c r="AG12" s="56"/>
    </row>
    <row r="13" spans="1:33" s="62" customFormat="1" ht="30">
      <c r="A13" s="256"/>
      <c r="B13" s="158" t="s">
        <v>233</v>
      </c>
      <c r="C13" s="158" t="s">
        <v>155</v>
      </c>
      <c r="D13" s="91"/>
      <c r="E13" s="91" t="s">
        <v>3</v>
      </c>
      <c r="F13" s="89">
        <v>1</v>
      </c>
      <c r="G13" s="90">
        <v>40000</v>
      </c>
      <c r="H13" s="90">
        <f>F13*G13</f>
        <v>40000</v>
      </c>
      <c r="I13" s="90">
        <f>H13*0.2</f>
        <v>8000</v>
      </c>
      <c r="J13" s="90">
        <f t="shared" si="0"/>
        <v>48000</v>
      </c>
      <c r="K13" s="56"/>
      <c r="L13" s="56"/>
      <c r="M13" s="56"/>
      <c r="N13" s="56"/>
      <c r="O13" s="56"/>
      <c r="P13" s="56"/>
      <c r="Q13" s="56"/>
      <c r="R13" s="56"/>
      <c r="S13" s="56"/>
      <c r="T13" s="56"/>
      <c r="U13" s="56"/>
      <c r="V13" s="56"/>
      <c r="W13" s="56"/>
      <c r="X13" s="56"/>
      <c r="Y13" s="56"/>
      <c r="Z13" s="56"/>
      <c r="AA13" s="56"/>
      <c r="AB13" s="56"/>
      <c r="AC13" s="56"/>
      <c r="AD13" s="56"/>
      <c r="AE13" s="56"/>
      <c r="AF13" s="56"/>
      <c r="AG13" s="56"/>
    </row>
    <row r="14" spans="1:33" s="62" customFormat="1" ht="64.5" customHeight="1">
      <c r="A14" s="256"/>
      <c r="B14" s="140" t="s">
        <v>197</v>
      </c>
      <c r="C14" s="91"/>
      <c r="D14" s="91"/>
      <c r="E14" s="91"/>
      <c r="F14" s="89"/>
      <c r="G14" s="90"/>
      <c r="H14" s="90">
        <f>H15</f>
        <v>10000</v>
      </c>
      <c r="I14" s="90">
        <f>I15</f>
        <v>2000</v>
      </c>
      <c r="J14" s="90">
        <f t="shared" si="0"/>
        <v>12000</v>
      </c>
      <c r="K14" s="61"/>
      <c r="L14" s="61"/>
      <c r="M14" s="61"/>
      <c r="N14" s="61"/>
      <c r="O14" s="61"/>
      <c r="P14" s="61"/>
      <c r="Q14" s="61"/>
      <c r="R14" s="61"/>
      <c r="S14" s="61"/>
      <c r="T14" s="61"/>
      <c r="U14" s="61"/>
      <c r="V14" s="61"/>
      <c r="W14" s="61"/>
      <c r="X14" s="61"/>
      <c r="Y14" s="61"/>
      <c r="Z14" s="61"/>
      <c r="AA14" s="61"/>
      <c r="AB14" s="61"/>
      <c r="AC14" s="61"/>
      <c r="AD14" s="61"/>
      <c r="AE14" s="61"/>
      <c r="AF14" s="61"/>
      <c r="AG14" s="61"/>
    </row>
    <row r="15" spans="1:33" s="62" customFormat="1" ht="76.5" customHeight="1">
      <c r="A15" s="256"/>
      <c r="B15" s="33" t="s">
        <v>199</v>
      </c>
      <c r="C15" s="59" t="s">
        <v>205</v>
      </c>
      <c r="D15" s="91"/>
      <c r="E15" s="91" t="s">
        <v>3</v>
      </c>
      <c r="F15" s="89">
        <v>1</v>
      </c>
      <c r="G15" s="90">
        <v>10000</v>
      </c>
      <c r="H15" s="138">
        <f>F15*G15</f>
        <v>10000</v>
      </c>
      <c r="I15" s="90">
        <f>H15*0.2</f>
        <v>2000</v>
      </c>
      <c r="J15" s="90">
        <f t="shared" si="0"/>
        <v>12000</v>
      </c>
      <c r="K15" s="56"/>
      <c r="L15" s="56"/>
      <c r="M15" s="56"/>
      <c r="N15" s="56"/>
      <c r="O15" s="56"/>
      <c r="P15" s="56"/>
      <c r="Q15" s="56"/>
      <c r="R15" s="56"/>
      <c r="S15" s="56"/>
      <c r="T15" s="56"/>
      <c r="U15" s="56"/>
      <c r="V15" s="56"/>
      <c r="W15" s="56"/>
      <c r="X15" s="56"/>
      <c r="Y15" s="56"/>
      <c r="Z15" s="56"/>
      <c r="AA15" s="56"/>
      <c r="AB15" s="56"/>
      <c r="AC15" s="56"/>
      <c r="AD15" s="56"/>
      <c r="AE15" s="56"/>
      <c r="AF15" s="56"/>
      <c r="AG15" s="56"/>
    </row>
    <row r="16" spans="1:33" s="62" customFormat="1" ht="64.5" customHeight="1">
      <c r="A16" s="256"/>
      <c r="B16" s="142" t="s">
        <v>69</v>
      </c>
      <c r="C16" s="142" t="s">
        <v>206</v>
      </c>
      <c r="D16" s="91"/>
      <c r="E16" s="91" t="s">
        <v>3</v>
      </c>
      <c r="F16" s="89">
        <v>1</v>
      </c>
      <c r="G16" s="90">
        <v>400</v>
      </c>
      <c r="H16" s="138">
        <f>F16*G16</f>
        <v>400</v>
      </c>
      <c r="I16" s="138">
        <f>H16*0.2</f>
        <v>80</v>
      </c>
      <c r="J16" s="90">
        <f t="shared" si="0"/>
        <v>480</v>
      </c>
      <c r="K16" s="61"/>
      <c r="L16" s="61"/>
      <c r="M16" s="61"/>
      <c r="N16" s="61"/>
      <c r="O16" s="61"/>
      <c r="P16" s="61"/>
      <c r="Q16" s="61"/>
      <c r="R16" s="61"/>
      <c r="S16" s="61"/>
      <c r="T16" s="61"/>
      <c r="U16" s="61"/>
      <c r="V16" s="61"/>
      <c r="W16" s="61"/>
      <c r="X16" s="61"/>
      <c r="Y16" s="61"/>
      <c r="Z16" s="61"/>
      <c r="AA16" s="61"/>
      <c r="AB16" s="61"/>
      <c r="AC16" s="61"/>
      <c r="AD16" s="61"/>
      <c r="AE16" s="61"/>
      <c r="AF16" s="61"/>
      <c r="AG16" s="61"/>
    </row>
    <row r="17" spans="1:33" s="62" customFormat="1" ht="75" customHeight="1">
      <c r="A17" s="256"/>
      <c r="B17" s="144" t="s">
        <v>198</v>
      </c>
      <c r="C17" s="86"/>
      <c r="D17" s="86"/>
      <c r="E17" s="86"/>
      <c r="F17" s="86"/>
      <c r="G17" s="87"/>
      <c r="H17" s="138">
        <f>H18</f>
        <v>12000</v>
      </c>
      <c r="I17" s="138">
        <f>I18</f>
        <v>2400</v>
      </c>
      <c r="J17" s="138">
        <f>J18</f>
        <v>14400</v>
      </c>
      <c r="K17" s="61"/>
      <c r="L17" s="61"/>
      <c r="M17" s="61"/>
      <c r="N17" s="61"/>
      <c r="O17" s="61"/>
      <c r="P17" s="61"/>
      <c r="Q17" s="61"/>
      <c r="R17" s="61"/>
      <c r="S17" s="61"/>
      <c r="T17" s="61"/>
      <c r="U17" s="61"/>
      <c r="V17" s="61"/>
      <c r="W17" s="61"/>
      <c r="X17" s="61"/>
      <c r="Y17" s="61"/>
      <c r="Z17" s="61"/>
      <c r="AA17" s="61"/>
      <c r="AB17" s="61"/>
      <c r="AC17" s="61"/>
      <c r="AD17" s="61"/>
      <c r="AE17" s="61"/>
      <c r="AF17" s="61"/>
      <c r="AG17" s="61"/>
    </row>
    <row r="18" spans="1:33" s="62" customFormat="1" ht="63" customHeight="1">
      <c r="A18" s="256"/>
      <c r="B18" s="157"/>
      <c r="C18" s="91" t="s">
        <v>143</v>
      </c>
      <c r="D18" s="91"/>
      <c r="E18" s="91" t="s">
        <v>50</v>
      </c>
      <c r="F18" s="89">
        <v>12</v>
      </c>
      <c r="G18" s="90">
        <v>1000</v>
      </c>
      <c r="H18" s="90">
        <f>F18*G18</f>
        <v>12000</v>
      </c>
      <c r="I18" s="90">
        <f>H18*0.2</f>
        <v>2400</v>
      </c>
      <c r="J18" s="90">
        <f t="shared" si="0"/>
        <v>14400</v>
      </c>
      <c r="K18" s="56"/>
      <c r="L18" s="56"/>
      <c r="M18" s="56"/>
      <c r="N18" s="56"/>
      <c r="O18" s="56"/>
      <c r="P18" s="56"/>
      <c r="Q18" s="56"/>
      <c r="R18" s="56"/>
      <c r="S18" s="56"/>
      <c r="T18" s="56"/>
      <c r="U18" s="56"/>
      <c r="V18" s="56"/>
      <c r="W18" s="56"/>
      <c r="X18" s="56"/>
      <c r="Y18" s="56"/>
      <c r="Z18" s="56"/>
      <c r="AA18" s="56"/>
      <c r="AB18" s="56"/>
      <c r="AC18" s="56"/>
      <c r="AD18" s="56"/>
      <c r="AE18" s="56"/>
      <c r="AF18" s="56"/>
      <c r="AG18" s="56"/>
    </row>
    <row r="19" spans="1:33" s="62" customFormat="1" ht="36" customHeight="1">
      <c r="A19" s="256"/>
      <c r="B19" s="132" t="s">
        <v>67</v>
      </c>
      <c r="C19" s="136" t="s">
        <v>144</v>
      </c>
      <c r="D19" s="91"/>
      <c r="E19" s="91" t="s">
        <v>50</v>
      </c>
      <c r="F19" s="89">
        <v>12</v>
      </c>
      <c r="G19" s="90">
        <v>1000</v>
      </c>
      <c r="H19" s="90">
        <f>F19*G19</f>
        <v>12000</v>
      </c>
      <c r="I19" s="138">
        <f>H19*0.2</f>
        <v>2400</v>
      </c>
      <c r="J19" s="90">
        <f t="shared" si="0"/>
        <v>14400</v>
      </c>
      <c r="K19" s="61"/>
      <c r="L19" s="61"/>
      <c r="M19" s="61"/>
      <c r="N19" s="61"/>
      <c r="O19" s="61"/>
      <c r="P19" s="61"/>
      <c r="Q19" s="61"/>
      <c r="R19" s="61"/>
      <c r="S19" s="61"/>
      <c r="T19" s="61"/>
      <c r="U19" s="61"/>
      <c r="V19" s="61"/>
      <c r="W19" s="61"/>
      <c r="X19" s="61"/>
      <c r="Y19" s="61"/>
      <c r="Z19" s="61"/>
      <c r="AA19" s="61"/>
      <c r="AB19" s="61"/>
      <c r="AC19" s="61"/>
      <c r="AD19" s="61"/>
      <c r="AE19" s="61"/>
      <c r="AF19" s="61"/>
      <c r="AG19" s="61"/>
    </row>
    <row r="20" spans="1:33" s="62" customFormat="1" ht="36" customHeight="1">
      <c r="A20" s="256"/>
      <c r="B20" s="145" t="s">
        <v>125</v>
      </c>
      <c r="C20" s="91"/>
      <c r="D20" s="91"/>
      <c r="E20" s="91"/>
      <c r="F20" s="89"/>
      <c r="G20" s="90"/>
      <c r="H20" s="90"/>
      <c r="I20" s="90"/>
      <c r="J20" s="90">
        <f t="shared" si="0"/>
        <v>0</v>
      </c>
      <c r="K20" s="56"/>
      <c r="L20" s="56"/>
      <c r="M20" s="56"/>
      <c r="N20" s="56"/>
      <c r="O20" s="56"/>
      <c r="P20" s="56"/>
      <c r="Q20" s="56"/>
      <c r="R20" s="56"/>
      <c r="S20" s="56"/>
      <c r="T20" s="56"/>
      <c r="U20" s="56"/>
      <c r="V20" s="56"/>
      <c r="W20" s="56"/>
      <c r="X20" s="56"/>
      <c r="Y20" s="56"/>
      <c r="Z20" s="56"/>
      <c r="AA20" s="56"/>
      <c r="AB20" s="56"/>
      <c r="AC20" s="56"/>
      <c r="AD20" s="56"/>
      <c r="AE20" s="56"/>
      <c r="AF20" s="56"/>
      <c r="AG20" s="56"/>
    </row>
    <row r="21" spans="1:33" s="62" customFormat="1" ht="36" customHeight="1">
      <c r="A21" s="114" t="s">
        <v>142</v>
      </c>
      <c r="B21" s="145"/>
      <c r="C21" s="91"/>
      <c r="D21" s="91"/>
      <c r="E21" s="91"/>
      <c r="F21" s="89"/>
      <c r="G21" s="90"/>
      <c r="H21" s="146">
        <f>H19+H18+H16+H14+H7</f>
        <v>164000</v>
      </c>
      <c r="I21" s="146">
        <f>I19+I18+I16+I14+I7</f>
        <v>14880</v>
      </c>
      <c r="J21" s="146">
        <f>J19+J18+J16+J14+J7</f>
        <v>178880</v>
      </c>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row>
    <row r="22" spans="1:33" s="62" customFormat="1" ht="30">
      <c r="A22" s="251" t="s">
        <v>124</v>
      </c>
      <c r="B22" s="165" t="s">
        <v>128</v>
      </c>
      <c r="C22" s="91"/>
      <c r="D22" s="91"/>
      <c r="E22" s="91"/>
      <c r="F22" s="91"/>
      <c r="G22" s="91"/>
      <c r="H22" s="166">
        <f>H23</f>
        <v>168000</v>
      </c>
      <c r="I22" s="166">
        <f>I23</f>
        <v>33600</v>
      </c>
      <c r="J22" s="166">
        <f t="shared" si="0"/>
        <v>201600</v>
      </c>
      <c r="K22" s="56"/>
      <c r="L22" s="56"/>
      <c r="M22" s="56"/>
      <c r="N22" s="56"/>
      <c r="O22" s="56"/>
      <c r="P22" s="56"/>
      <c r="Q22" s="56"/>
      <c r="R22" s="56"/>
      <c r="S22" s="56"/>
      <c r="T22" s="56"/>
      <c r="U22" s="56"/>
      <c r="V22" s="56"/>
      <c r="W22" s="56"/>
      <c r="X22" s="56"/>
      <c r="Y22" s="56"/>
      <c r="Z22" s="56"/>
      <c r="AA22" s="56"/>
      <c r="AB22" s="56"/>
      <c r="AC22" s="56"/>
      <c r="AD22" s="56"/>
      <c r="AE22" s="56"/>
      <c r="AF22" s="56"/>
      <c r="AG22" s="56"/>
    </row>
    <row r="23" spans="1:33" s="62" customFormat="1" ht="135">
      <c r="A23" s="251"/>
      <c r="B23" s="149" t="s">
        <v>65</v>
      </c>
      <c r="C23" s="150" t="s">
        <v>127</v>
      </c>
      <c r="D23" s="56"/>
      <c r="E23" s="56" t="s">
        <v>5</v>
      </c>
      <c r="F23" s="89">
        <v>2</v>
      </c>
      <c r="G23" s="90">
        <v>84000</v>
      </c>
      <c r="H23" s="90">
        <f>F23*G23</f>
        <v>168000</v>
      </c>
      <c r="I23" s="92">
        <f>H23*0.2</f>
        <v>33600</v>
      </c>
      <c r="J23" s="90">
        <f t="shared" si="0"/>
        <v>201600</v>
      </c>
      <c r="K23" s="56"/>
      <c r="L23" s="56"/>
      <c r="M23" s="56"/>
      <c r="N23" s="56"/>
      <c r="O23" s="56"/>
      <c r="P23" s="56"/>
      <c r="Q23" s="56"/>
      <c r="R23" s="56"/>
      <c r="S23" s="56"/>
      <c r="T23" s="56"/>
      <c r="U23" s="56"/>
      <c r="V23" s="56"/>
      <c r="W23" s="56"/>
      <c r="X23" s="56"/>
      <c r="Y23" s="56"/>
      <c r="Z23" s="56"/>
      <c r="AA23" s="56"/>
      <c r="AB23" s="56"/>
      <c r="AC23" s="56"/>
      <c r="AD23" s="56"/>
      <c r="AE23" s="56"/>
      <c r="AF23" s="56"/>
      <c r="AG23" s="56"/>
    </row>
    <row r="24" spans="1:33" s="62" customFormat="1" ht="30">
      <c r="A24" s="251"/>
      <c r="B24" s="165" t="s">
        <v>137</v>
      </c>
      <c r="C24" s="91"/>
      <c r="D24" s="91"/>
      <c r="E24" s="91"/>
      <c r="F24" s="91"/>
      <c r="G24" s="91"/>
      <c r="H24" s="166">
        <f>H25</f>
        <v>50000</v>
      </c>
      <c r="I24" s="166">
        <f>I25</f>
        <v>0</v>
      </c>
      <c r="J24" s="166">
        <f t="shared" si="0"/>
        <v>50000</v>
      </c>
      <c r="K24" s="56"/>
      <c r="L24" s="56"/>
      <c r="M24" s="56"/>
      <c r="N24" s="56"/>
      <c r="O24" s="56"/>
      <c r="P24" s="56"/>
      <c r="Q24" s="56"/>
      <c r="R24" s="56"/>
      <c r="S24" s="56"/>
      <c r="T24" s="56"/>
      <c r="U24" s="56"/>
      <c r="V24" s="56"/>
      <c r="W24" s="56"/>
      <c r="X24" s="56"/>
      <c r="Y24" s="56"/>
      <c r="Z24" s="56"/>
      <c r="AA24" s="56"/>
      <c r="AB24" s="56"/>
      <c r="AC24" s="56"/>
      <c r="AD24" s="56"/>
      <c r="AE24" s="56"/>
      <c r="AF24" s="56"/>
      <c r="AG24" s="56"/>
    </row>
    <row r="25" spans="1:33" s="62" customFormat="1" ht="45">
      <c r="A25" s="251"/>
      <c r="B25" s="153" t="s">
        <v>65</v>
      </c>
      <c r="C25" s="134" t="s">
        <v>156</v>
      </c>
      <c r="D25" s="91"/>
      <c r="E25" s="91" t="s">
        <v>3</v>
      </c>
      <c r="F25" s="89">
        <v>1</v>
      </c>
      <c r="G25" s="90">
        <v>50000</v>
      </c>
      <c r="H25" s="90">
        <f>F25*G25</f>
        <v>50000</v>
      </c>
      <c r="I25" s="90"/>
      <c r="J25" s="90">
        <f t="shared" si="0"/>
        <v>50000</v>
      </c>
      <c r="K25" s="56"/>
      <c r="L25" s="56"/>
      <c r="M25" s="56"/>
      <c r="N25" s="56"/>
      <c r="O25" s="56"/>
      <c r="P25" s="56"/>
      <c r="Q25" s="56"/>
      <c r="R25" s="56"/>
      <c r="S25" s="56"/>
      <c r="T25" s="56"/>
      <c r="U25" s="56"/>
      <c r="V25" s="56"/>
      <c r="W25" s="56"/>
      <c r="X25" s="56"/>
      <c r="Y25" s="56"/>
      <c r="Z25" s="56"/>
      <c r="AA25" s="56"/>
      <c r="AB25" s="56"/>
      <c r="AC25" s="56"/>
      <c r="AD25" s="56"/>
      <c r="AE25" s="56"/>
      <c r="AF25" s="56"/>
      <c r="AG25" s="56"/>
    </row>
    <row r="26" spans="1:33" s="62" customFormat="1" ht="15">
      <c r="A26" s="115" t="s">
        <v>138</v>
      </c>
      <c r="B26" s="153"/>
      <c r="C26" s="134"/>
      <c r="D26" s="91"/>
      <c r="E26" s="91"/>
      <c r="F26" s="89"/>
      <c r="G26" s="90"/>
      <c r="H26" s="90">
        <f>H24+H22</f>
        <v>218000</v>
      </c>
      <c r="I26" s="90">
        <f>I24+I22</f>
        <v>33600</v>
      </c>
      <c r="J26" s="146">
        <f t="shared" si="0"/>
        <v>251600</v>
      </c>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row>
    <row r="27" spans="1:33" s="62" customFormat="1" ht="15">
      <c r="A27" s="237" t="s">
        <v>126</v>
      </c>
      <c r="B27" s="165" t="s">
        <v>131</v>
      </c>
      <c r="C27" s="91"/>
      <c r="D27" s="91"/>
      <c r="E27" s="91"/>
      <c r="F27" s="91"/>
      <c r="G27" s="91"/>
      <c r="H27" s="166">
        <f>H28+H30</f>
        <v>298000</v>
      </c>
      <c r="I27" s="166">
        <f>I28+I30</f>
        <v>40000</v>
      </c>
      <c r="J27" s="166">
        <f t="shared" si="0"/>
        <v>338000</v>
      </c>
      <c r="K27" s="56"/>
      <c r="L27" s="56"/>
      <c r="M27" s="56"/>
      <c r="N27" s="56"/>
      <c r="O27" s="56"/>
      <c r="P27" s="56"/>
      <c r="Q27" s="56"/>
      <c r="R27" s="56"/>
      <c r="S27" s="56"/>
      <c r="T27" s="56"/>
      <c r="U27" s="56"/>
      <c r="V27" s="56"/>
      <c r="W27" s="56"/>
      <c r="X27" s="56"/>
      <c r="Y27" s="56"/>
      <c r="Z27" s="56"/>
      <c r="AA27" s="56"/>
      <c r="AB27" s="56"/>
      <c r="AC27" s="56"/>
      <c r="AD27" s="56"/>
      <c r="AE27" s="56"/>
      <c r="AF27" s="56"/>
      <c r="AG27" s="56"/>
    </row>
    <row r="28" spans="1:33" s="62" customFormat="1" ht="15">
      <c r="A28" s="238"/>
      <c r="B28" s="91" t="s">
        <v>56</v>
      </c>
      <c r="C28" s="91"/>
      <c r="D28" s="91"/>
      <c r="E28" s="91"/>
      <c r="F28" s="89"/>
      <c r="G28" s="90"/>
      <c r="H28" s="90">
        <f>H29</f>
        <v>200000</v>
      </c>
      <c r="I28" s="92">
        <f>H28*0.2</f>
        <v>40000</v>
      </c>
      <c r="J28" s="90">
        <f t="shared" si="0"/>
        <v>240000</v>
      </c>
      <c r="K28" s="56"/>
      <c r="L28" s="56"/>
      <c r="M28" s="56"/>
      <c r="N28" s="56"/>
      <c r="O28" s="56"/>
      <c r="P28" s="56"/>
      <c r="Q28" s="56"/>
      <c r="R28" s="56"/>
      <c r="S28" s="56"/>
      <c r="T28" s="56"/>
      <c r="U28" s="56"/>
      <c r="V28" s="56"/>
      <c r="W28" s="56"/>
      <c r="X28" s="56"/>
      <c r="Y28" s="56"/>
      <c r="Z28" s="56"/>
      <c r="AA28" s="56"/>
      <c r="AB28" s="56"/>
      <c r="AC28" s="56"/>
      <c r="AD28" s="56"/>
      <c r="AE28" s="56"/>
      <c r="AF28" s="56"/>
      <c r="AG28" s="56"/>
    </row>
    <row r="29" spans="1:33" s="62" customFormat="1" ht="30">
      <c r="A29" s="238"/>
      <c r="B29" s="91" t="s">
        <v>59</v>
      </c>
      <c r="C29" s="136" t="s">
        <v>130</v>
      </c>
      <c r="D29" s="91"/>
      <c r="E29" s="91" t="s">
        <v>129</v>
      </c>
      <c r="F29" s="89">
        <v>1</v>
      </c>
      <c r="G29" s="90">
        <v>200000</v>
      </c>
      <c r="H29" s="90">
        <f>F29*G29</f>
        <v>200000</v>
      </c>
      <c r="I29" s="92">
        <f>H29*0.2</f>
        <v>40000</v>
      </c>
      <c r="J29" s="90">
        <f t="shared" si="0"/>
        <v>240000</v>
      </c>
      <c r="K29" s="56"/>
      <c r="L29" s="56"/>
      <c r="M29" s="56"/>
      <c r="N29" s="56"/>
      <c r="O29" s="56"/>
      <c r="P29" s="56"/>
      <c r="Q29" s="56"/>
      <c r="R29" s="56"/>
      <c r="S29" s="56"/>
      <c r="T29" s="56"/>
      <c r="U29" s="56"/>
      <c r="V29" s="56"/>
      <c r="W29" s="56"/>
      <c r="X29" s="56"/>
      <c r="Y29" s="56"/>
      <c r="Z29" s="56"/>
      <c r="AA29" s="56"/>
      <c r="AB29" s="56"/>
      <c r="AC29" s="56"/>
      <c r="AD29" s="56"/>
      <c r="AE29" s="56"/>
      <c r="AF29" s="56"/>
      <c r="AG29" s="56"/>
    </row>
    <row r="30" spans="1:33" s="62" customFormat="1" ht="15">
      <c r="A30" s="238"/>
      <c r="B30" s="155" t="s">
        <v>70</v>
      </c>
      <c r="C30" s="56"/>
      <c r="D30" s="56"/>
      <c r="E30" s="56"/>
      <c r="F30" s="89"/>
      <c r="G30" s="90"/>
      <c r="H30" s="90">
        <f>H31+H32</f>
        <v>98000</v>
      </c>
      <c r="I30" s="92">
        <f>I31+I32</f>
        <v>0</v>
      </c>
      <c r="J30" s="90">
        <f t="shared" si="0"/>
        <v>98000</v>
      </c>
      <c r="K30" s="56"/>
      <c r="L30" s="56"/>
      <c r="M30" s="56"/>
      <c r="N30" s="56"/>
      <c r="O30" s="56"/>
      <c r="P30" s="56"/>
      <c r="Q30" s="56"/>
      <c r="R30" s="56"/>
      <c r="S30" s="56"/>
      <c r="T30" s="56"/>
      <c r="U30" s="56"/>
      <c r="V30" s="56"/>
      <c r="W30" s="56"/>
      <c r="X30" s="56"/>
      <c r="Y30" s="56"/>
      <c r="Z30" s="56"/>
      <c r="AA30" s="56"/>
      <c r="AB30" s="56"/>
      <c r="AC30" s="56"/>
      <c r="AD30" s="56"/>
      <c r="AE30" s="56"/>
      <c r="AF30" s="56"/>
      <c r="AG30" s="56"/>
    </row>
    <row r="31" spans="1:33" s="62" customFormat="1" ht="30">
      <c r="A31" s="238"/>
      <c r="B31" s="240" t="s">
        <v>72</v>
      </c>
      <c r="C31" s="57" t="s">
        <v>187</v>
      </c>
      <c r="D31" s="56"/>
      <c r="E31" s="56" t="s">
        <v>51</v>
      </c>
      <c r="F31" s="89">
        <f>2*300</f>
        <v>600</v>
      </c>
      <c r="G31" s="90">
        <v>140</v>
      </c>
      <c r="H31" s="90">
        <f>F31*G31</f>
        <v>84000</v>
      </c>
      <c r="I31" s="92">
        <v>0</v>
      </c>
      <c r="J31" s="90">
        <f t="shared" si="0"/>
        <v>84000</v>
      </c>
      <c r="K31" s="56"/>
      <c r="L31" s="56"/>
      <c r="M31" s="56"/>
      <c r="N31" s="56"/>
      <c r="O31" s="56"/>
      <c r="P31" s="56"/>
      <c r="Q31" s="56"/>
      <c r="R31" s="56"/>
      <c r="S31" s="56"/>
      <c r="T31" s="56"/>
      <c r="U31" s="56"/>
      <c r="V31" s="56"/>
      <c r="W31" s="56"/>
      <c r="X31" s="56"/>
      <c r="Y31" s="56"/>
      <c r="Z31" s="56"/>
      <c r="AA31" s="56"/>
      <c r="AB31" s="56"/>
      <c r="AC31" s="56"/>
      <c r="AD31" s="56"/>
      <c r="AE31" s="56"/>
      <c r="AF31" s="56"/>
      <c r="AG31" s="56"/>
    </row>
    <row r="32" spans="1:33" s="62" customFormat="1" ht="30">
      <c r="A32" s="238"/>
      <c r="B32" s="241"/>
      <c r="C32" s="57" t="s">
        <v>188</v>
      </c>
      <c r="D32" s="56"/>
      <c r="E32" s="56" t="s">
        <v>51</v>
      </c>
      <c r="F32" s="91">
        <f>1*100</f>
        <v>100</v>
      </c>
      <c r="G32" s="90">
        <v>140</v>
      </c>
      <c r="H32" s="90">
        <f>F32*G32</f>
        <v>14000</v>
      </c>
      <c r="I32" s="92">
        <v>0</v>
      </c>
      <c r="J32" s="90">
        <f t="shared" si="0"/>
        <v>14000</v>
      </c>
      <c r="K32" s="56"/>
      <c r="L32" s="56"/>
      <c r="M32" s="56"/>
      <c r="N32" s="56"/>
      <c r="O32" s="56"/>
      <c r="P32" s="56"/>
      <c r="Q32" s="56"/>
      <c r="R32" s="56"/>
      <c r="S32" s="56"/>
      <c r="T32" s="56"/>
      <c r="U32" s="56"/>
      <c r="V32" s="56"/>
      <c r="W32" s="56"/>
      <c r="X32" s="56"/>
      <c r="Y32" s="56"/>
      <c r="Z32" s="56"/>
      <c r="AA32" s="56"/>
      <c r="AB32" s="56"/>
      <c r="AC32" s="56"/>
      <c r="AD32" s="56"/>
      <c r="AE32" s="56"/>
      <c r="AF32" s="56"/>
      <c r="AG32" s="56"/>
    </row>
    <row r="33" spans="1:33" s="62" customFormat="1" ht="15">
      <c r="A33" s="238"/>
      <c r="B33" s="165" t="s">
        <v>134</v>
      </c>
      <c r="C33" s="91"/>
      <c r="D33" s="91"/>
      <c r="E33" s="91"/>
      <c r="G33" s="91"/>
      <c r="H33" s="166">
        <f>H34</f>
        <v>500000</v>
      </c>
      <c r="I33" s="166">
        <f>I34</f>
        <v>0</v>
      </c>
      <c r="J33" s="166">
        <f t="shared" si="0"/>
        <v>500000</v>
      </c>
      <c r="K33" s="56"/>
      <c r="L33" s="56"/>
      <c r="M33" s="56"/>
      <c r="N33" s="56"/>
      <c r="O33" s="56"/>
      <c r="P33" s="56"/>
      <c r="Q33" s="56"/>
      <c r="R33" s="56"/>
      <c r="S33" s="56"/>
      <c r="T33" s="56"/>
      <c r="U33" s="56"/>
      <c r="V33" s="56"/>
      <c r="W33" s="56"/>
      <c r="X33" s="56"/>
      <c r="Y33" s="56"/>
      <c r="Z33" s="56"/>
      <c r="AA33" s="56"/>
      <c r="AB33" s="56"/>
      <c r="AC33" s="56"/>
      <c r="AD33" s="56"/>
      <c r="AE33" s="56"/>
      <c r="AF33" s="56"/>
      <c r="AG33" s="56"/>
    </row>
    <row r="34" spans="1:33" s="62" customFormat="1" ht="15">
      <c r="A34" s="238"/>
      <c r="B34" s="91" t="s">
        <v>56</v>
      </c>
      <c r="C34" s="136"/>
      <c r="D34" s="91"/>
      <c r="E34" s="91"/>
      <c r="F34" s="89"/>
      <c r="G34" s="90"/>
      <c r="H34" s="90">
        <f>H35</f>
        <v>500000</v>
      </c>
      <c r="I34" s="100"/>
      <c r="J34" s="90">
        <f t="shared" si="0"/>
        <v>500000</v>
      </c>
      <c r="K34" s="56"/>
      <c r="L34" s="56"/>
      <c r="M34" s="56"/>
      <c r="N34" s="56"/>
      <c r="O34" s="56"/>
      <c r="P34" s="56"/>
      <c r="Q34" s="56"/>
      <c r="R34" s="56"/>
      <c r="S34" s="56"/>
      <c r="T34" s="56"/>
      <c r="U34" s="56"/>
      <c r="V34" s="56"/>
      <c r="W34" s="56"/>
      <c r="X34" s="56"/>
      <c r="Y34" s="56"/>
      <c r="Z34" s="56"/>
      <c r="AA34" s="56"/>
      <c r="AB34" s="56"/>
      <c r="AC34" s="56"/>
      <c r="AD34" s="56"/>
      <c r="AE34" s="56"/>
      <c r="AF34" s="56"/>
      <c r="AG34" s="56"/>
    </row>
    <row r="35" spans="1:33" s="62" customFormat="1" ht="75">
      <c r="A35" s="238"/>
      <c r="B35" s="158" t="s">
        <v>57</v>
      </c>
      <c r="C35" s="158" t="s">
        <v>132</v>
      </c>
      <c r="D35" s="91"/>
      <c r="E35" s="91" t="s">
        <v>129</v>
      </c>
      <c r="F35" s="89">
        <v>5</v>
      </c>
      <c r="G35" s="90">
        <v>100000</v>
      </c>
      <c r="H35" s="90">
        <f>F35*G35</f>
        <v>500000</v>
      </c>
      <c r="I35" s="92">
        <f>H35*0.2</f>
        <v>100000</v>
      </c>
      <c r="J35" s="90">
        <f t="shared" si="0"/>
        <v>600000</v>
      </c>
      <c r="K35" s="56"/>
      <c r="L35" s="56"/>
      <c r="M35" s="56"/>
      <c r="N35" s="56"/>
      <c r="O35" s="56"/>
      <c r="P35" s="56"/>
      <c r="Q35" s="56"/>
      <c r="R35" s="56"/>
      <c r="S35" s="56"/>
      <c r="T35" s="56"/>
      <c r="U35" s="56"/>
      <c r="V35" s="56"/>
      <c r="W35" s="56"/>
      <c r="X35" s="56"/>
      <c r="Y35" s="56"/>
      <c r="Z35" s="56"/>
      <c r="AA35" s="56"/>
      <c r="AB35" s="56"/>
      <c r="AC35" s="56"/>
      <c r="AD35" s="56"/>
      <c r="AE35" s="56"/>
      <c r="AF35" s="56"/>
      <c r="AG35" s="56"/>
    </row>
    <row r="36" spans="1:33" s="62" customFormat="1" ht="15">
      <c r="A36" s="238"/>
      <c r="B36" s="165" t="s">
        <v>135</v>
      </c>
      <c r="C36" s="91"/>
      <c r="D36" s="91"/>
      <c r="E36" s="91"/>
      <c r="F36" s="91"/>
      <c r="G36" s="91"/>
      <c r="H36" s="166">
        <f>H37</f>
        <v>25000</v>
      </c>
      <c r="I36" s="166">
        <f>I37</f>
        <v>5000</v>
      </c>
      <c r="J36" s="166">
        <f t="shared" si="0"/>
        <v>30000</v>
      </c>
      <c r="K36" s="56"/>
      <c r="L36" s="56"/>
      <c r="M36" s="56"/>
      <c r="N36" s="56"/>
      <c r="O36" s="56"/>
      <c r="P36" s="56"/>
      <c r="Q36" s="56"/>
      <c r="R36" s="56"/>
      <c r="S36" s="56"/>
      <c r="T36" s="56"/>
      <c r="U36" s="56"/>
      <c r="V36" s="56"/>
      <c r="W36" s="56"/>
      <c r="X36" s="56"/>
      <c r="Y36" s="56"/>
      <c r="Z36" s="56"/>
      <c r="AA36" s="56"/>
      <c r="AB36" s="56"/>
      <c r="AC36" s="56"/>
      <c r="AD36" s="56"/>
      <c r="AE36" s="56"/>
      <c r="AF36" s="56"/>
      <c r="AG36" s="56"/>
    </row>
    <row r="37" spans="1:33" s="62" customFormat="1" ht="15">
      <c r="A37" s="238"/>
      <c r="B37" s="91" t="s">
        <v>56</v>
      </c>
      <c r="C37" s="158"/>
      <c r="D37" s="91"/>
      <c r="E37" s="91"/>
      <c r="F37" s="89"/>
      <c r="G37" s="90"/>
      <c r="H37" s="90">
        <f>H38</f>
        <v>25000</v>
      </c>
      <c r="I37" s="92">
        <f>H37*0.2</f>
        <v>5000</v>
      </c>
      <c r="J37" s="90">
        <f t="shared" si="0"/>
        <v>30000</v>
      </c>
      <c r="K37" s="56"/>
      <c r="L37" s="56"/>
      <c r="M37" s="56"/>
      <c r="N37" s="56"/>
      <c r="O37" s="56"/>
      <c r="P37" s="56"/>
      <c r="Q37" s="56"/>
      <c r="R37" s="56"/>
      <c r="S37" s="56"/>
      <c r="T37" s="56"/>
      <c r="U37" s="56"/>
      <c r="V37" s="56"/>
      <c r="W37" s="56"/>
      <c r="X37" s="56"/>
      <c r="Y37" s="56"/>
      <c r="Z37" s="56"/>
      <c r="AA37" s="56"/>
      <c r="AB37" s="56"/>
      <c r="AC37" s="56"/>
      <c r="AD37" s="56"/>
      <c r="AE37" s="56"/>
      <c r="AF37" s="56"/>
      <c r="AG37" s="56"/>
    </row>
    <row r="38" spans="1:33" s="62" customFormat="1" ht="45">
      <c r="A38" s="239"/>
      <c r="B38" s="158" t="s">
        <v>57</v>
      </c>
      <c r="C38" s="136" t="s">
        <v>133</v>
      </c>
      <c r="D38" s="91"/>
      <c r="E38" s="91" t="s">
        <v>129</v>
      </c>
      <c r="F38" s="89">
        <v>1</v>
      </c>
      <c r="G38" s="90">
        <v>25000</v>
      </c>
      <c r="H38" s="90">
        <f>F38*G38</f>
        <v>25000</v>
      </c>
      <c r="I38" s="92">
        <f>H38*0.2</f>
        <v>5000</v>
      </c>
      <c r="J38" s="90">
        <f t="shared" si="0"/>
        <v>30000</v>
      </c>
      <c r="K38" s="56"/>
      <c r="L38" s="56"/>
      <c r="M38" s="56"/>
      <c r="N38" s="56"/>
      <c r="O38" s="56"/>
      <c r="P38" s="56"/>
      <c r="Q38" s="56"/>
      <c r="R38" s="56"/>
      <c r="S38" s="56"/>
      <c r="T38" s="56"/>
      <c r="U38" s="56"/>
      <c r="V38" s="56"/>
      <c r="W38" s="56"/>
      <c r="X38" s="56"/>
      <c r="Y38" s="56"/>
      <c r="Z38" s="56"/>
      <c r="AA38" s="56"/>
      <c r="AB38" s="56"/>
      <c r="AC38" s="56"/>
      <c r="AD38" s="56"/>
      <c r="AE38" s="56"/>
      <c r="AF38" s="56"/>
      <c r="AG38" s="56"/>
    </row>
    <row r="39" spans="1:33" s="83" customFormat="1" ht="15">
      <c r="A39" s="80" t="s">
        <v>136</v>
      </c>
      <c r="B39" s="101"/>
      <c r="C39" s="101"/>
      <c r="D39" s="101"/>
      <c r="E39" s="101"/>
      <c r="F39" s="101"/>
      <c r="G39" s="101"/>
      <c r="H39" s="18">
        <f>H36+H33+H27</f>
        <v>823000</v>
      </c>
      <c r="I39" s="18">
        <f>I36+I33+I27</f>
        <v>45000</v>
      </c>
      <c r="J39" s="18">
        <f t="shared" si="0"/>
        <v>868000</v>
      </c>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80"/>
    </row>
    <row r="40" spans="1:33" s="62" customFormat="1" ht="15">
      <c r="A40" s="80" t="s">
        <v>140</v>
      </c>
      <c r="B40" s="91"/>
      <c r="C40" s="91"/>
      <c r="D40" s="91"/>
      <c r="E40" s="91"/>
      <c r="F40" s="89"/>
      <c r="G40" s="90"/>
      <c r="H40" s="90"/>
      <c r="I40" s="90"/>
      <c r="J40" s="90">
        <f t="shared" si="0"/>
        <v>0</v>
      </c>
      <c r="K40" s="56"/>
      <c r="L40" s="56"/>
      <c r="M40" s="56"/>
      <c r="N40" s="56"/>
      <c r="O40" s="56"/>
      <c r="P40" s="56"/>
      <c r="Q40" s="56"/>
      <c r="R40" s="56"/>
      <c r="S40" s="56"/>
      <c r="T40" s="56"/>
      <c r="U40" s="56"/>
      <c r="V40" s="56"/>
      <c r="W40" s="56"/>
      <c r="X40" s="56"/>
      <c r="Y40" s="56"/>
      <c r="Z40" s="56"/>
      <c r="AA40" s="56"/>
      <c r="AB40" s="56"/>
      <c r="AC40" s="56"/>
      <c r="AD40" s="56"/>
      <c r="AE40" s="56"/>
      <c r="AF40" s="56"/>
      <c r="AG40" s="56"/>
    </row>
    <row r="41" spans="1:33" s="62" customFormat="1" ht="15">
      <c r="A41" s="80" t="s">
        <v>139</v>
      </c>
      <c r="B41" s="91"/>
      <c r="C41" s="91"/>
      <c r="D41" s="91"/>
      <c r="E41" s="91"/>
      <c r="F41" s="89"/>
      <c r="G41" s="90"/>
      <c r="H41" s="90"/>
      <c r="I41" s="90"/>
      <c r="J41" s="90">
        <f t="shared" si="0"/>
        <v>0</v>
      </c>
      <c r="K41" s="56"/>
      <c r="L41" s="56"/>
      <c r="M41" s="56"/>
      <c r="N41" s="56"/>
      <c r="O41" s="56"/>
      <c r="P41" s="56"/>
      <c r="Q41" s="56"/>
      <c r="R41" s="56"/>
      <c r="S41" s="56"/>
      <c r="T41" s="56"/>
      <c r="U41" s="56"/>
      <c r="V41" s="56"/>
      <c r="W41" s="56"/>
      <c r="X41" s="56"/>
      <c r="Y41" s="56"/>
      <c r="Z41" s="56"/>
      <c r="AA41" s="56"/>
      <c r="AB41" s="56"/>
      <c r="AC41" s="56"/>
      <c r="AD41" s="56"/>
      <c r="AE41" s="56"/>
      <c r="AF41" s="56"/>
      <c r="AG41" s="56"/>
    </row>
    <row r="42" spans="1:33" s="83" customFormat="1" ht="15">
      <c r="A42" s="83" t="s">
        <v>141</v>
      </c>
      <c r="B42" s="101"/>
      <c r="C42" s="101"/>
      <c r="D42" s="101"/>
      <c r="E42" s="101"/>
      <c r="F42" s="101"/>
      <c r="G42" s="101"/>
      <c r="H42" s="18">
        <f>H21+H26+H39</f>
        <v>1205000</v>
      </c>
      <c r="I42" s="18">
        <f>I21+I26+I39</f>
        <v>93480</v>
      </c>
      <c r="J42" s="18">
        <f t="shared" si="0"/>
        <v>1298480</v>
      </c>
      <c r="K42" s="80"/>
      <c r="L42" s="80"/>
      <c r="M42" s="80"/>
      <c r="N42" s="80"/>
      <c r="O42" s="80"/>
      <c r="P42" s="80"/>
      <c r="Q42" s="80"/>
      <c r="R42" s="80"/>
      <c r="S42" s="80"/>
      <c r="T42" s="80"/>
      <c r="U42" s="80"/>
      <c r="V42" s="80"/>
      <c r="W42" s="80"/>
      <c r="X42" s="80"/>
      <c r="Y42" s="80"/>
      <c r="Z42" s="80"/>
      <c r="AA42" s="80"/>
      <c r="AB42" s="80"/>
      <c r="AC42" s="80"/>
      <c r="AD42" s="80"/>
      <c r="AE42" s="80"/>
      <c r="AF42" s="80"/>
      <c r="AG42" s="80"/>
    </row>
    <row r="46" spans="1:4" ht="85.5" customHeight="1">
      <c r="A46" s="23" t="s">
        <v>6</v>
      </c>
      <c r="B46" s="234" t="s">
        <v>7</v>
      </c>
      <c r="C46" s="234"/>
      <c r="D46" s="234"/>
    </row>
    <row r="47" spans="1:4" ht="54.75" customHeight="1">
      <c r="A47" s="44" t="s">
        <v>8</v>
      </c>
      <c r="B47" s="234" t="s">
        <v>9</v>
      </c>
      <c r="C47" s="234"/>
      <c r="D47" s="234"/>
    </row>
  </sheetData>
  <sheetProtection/>
  <mergeCells count="25">
    <mergeCell ref="P2:P4"/>
    <mergeCell ref="AD2:AD3"/>
    <mergeCell ref="AG2:AG4"/>
    <mergeCell ref="A6:A20"/>
    <mergeCell ref="B6:J6"/>
    <mergeCell ref="B7:G7"/>
    <mergeCell ref="G2:G4"/>
    <mergeCell ref="H2:H4"/>
    <mergeCell ref="B2:B4"/>
    <mergeCell ref="A22:A25"/>
    <mergeCell ref="F2:F4"/>
    <mergeCell ref="A27:A38"/>
    <mergeCell ref="B31:B32"/>
    <mergeCell ref="A2:A4"/>
    <mergeCell ref="O2:O4"/>
    <mergeCell ref="B46:D46"/>
    <mergeCell ref="B47:D47"/>
    <mergeCell ref="N2:N4"/>
    <mergeCell ref="K2:K4"/>
    <mergeCell ref="L2:L4"/>
    <mergeCell ref="M2:M4"/>
    <mergeCell ref="J2:J4"/>
    <mergeCell ref="C2:C4"/>
    <mergeCell ref="D2:D4"/>
    <mergeCell ref="E2:E4"/>
  </mergeCells>
  <printOptions horizontalCentered="1"/>
  <pageMargins left="0.7086614173228347" right="0.15748031496062992" top="0.7480314960629921" bottom="0.7480314960629921" header="0.31496062992125984" footer="0.31496062992125984"/>
  <pageSetup horizontalDpi="1200" verticalDpi="1200" orientation="landscape" paperSize="9" scale="55" r:id="rId2"/>
  <headerFooter>
    <oddFooter>&amp;C&amp;P / &amp;N</oddFooter>
  </headerFooter>
  <rowBreaks count="1" manualBreakCount="1">
    <brk id="21" max="255" man="1"/>
  </rowBreaks>
  <drawing r:id="rId1"/>
</worksheet>
</file>

<file path=xl/worksheets/sheet7.xml><?xml version="1.0" encoding="utf-8"?>
<worksheet xmlns="http://schemas.openxmlformats.org/spreadsheetml/2006/main" xmlns:r="http://schemas.openxmlformats.org/officeDocument/2006/relationships">
  <dimension ref="A1:F58"/>
  <sheetViews>
    <sheetView view="pageBreakPreview" zoomScale="83" zoomScaleNormal="90" zoomScaleSheetLayoutView="83" zoomScalePageLayoutView="0" workbookViewId="0" topLeftCell="A4">
      <selection activeCell="D13" sqref="D13"/>
    </sheetView>
  </sheetViews>
  <sheetFormatPr defaultColWidth="9.140625" defaultRowHeight="15"/>
  <cols>
    <col min="1" max="1" width="4.8515625" style="179" customWidth="1"/>
    <col min="2" max="2" width="26.00390625" style="180" customWidth="1"/>
    <col min="3" max="3" width="35.00390625" style="167" customWidth="1"/>
    <col min="4" max="4" width="15.140625" style="167" customWidth="1"/>
    <col min="5" max="5" width="17.421875" style="167" customWidth="1"/>
    <col min="6" max="6" width="19.140625" style="167" customWidth="1"/>
    <col min="7" max="16384" width="9.140625" style="167" customWidth="1"/>
  </cols>
  <sheetData>
    <row r="1" spans="1:6" ht="15.75">
      <c r="A1" s="45"/>
      <c r="B1" s="41"/>
      <c r="C1" s="42"/>
      <c r="D1" s="42"/>
      <c r="E1" s="42"/>
      <c r="F1" s="42"/>
    </row>
    <row r="2" spans="1:6" ht="15.75">
      <c r="A2" s="46" t="s">
        <v>226</v>
      </c>
      <c r="B2" s="41"/>
      <c r="C2" s="42"/>
      <c r="D2" s="42"/>
      <c r="E2" s="42"/>
      <c r="F2" s="42"/>
    </row>
    <row r="3" spans="1:6" ht="16.5" thickBot="1">
      <c r="A3" s="45"/>
      <c r="B3" s="41"/>
      <c r="C3" s="42"/>
      <c r="D3" s="42"/>
      <c r="E3" s="42"/>
      <c r="F3" s="42"/>
    </row>
    <row r="4" spans="1:6" ht="15" customHeight="1">
      <c r="A4" s="286" t="s">
        <v>218</v>
      </c>
      <c r="B4" s="288" t="s">
        <v>78</v>
      </c>
      <c r="C4" s="292" t="s">
        <v>79</v>
      </c>
      <c r="D4" s="290" t="s">
        <v>31</v>
      </c>
      <c r="E4" s="290"/>
      <c r="F4" s="291"/>
    </row>
    <row r="5" spans="1:6" ht="59.25" customHeight="1" thickBot="1">
      <c r="A5" s="287"/>
      <c r="B5" s="289"/>
      <c r="C5" s="293"/>
      <c r="D5" s="168" t="s">
        <v>52</v>
      </c>
      <c r="E5" s="168" t="s">
        <v>0</v>
      </c>
      <c r="F5" s="169" t="s">
        <v>53</v>
      </c>
    </row>
    <row r="6" spans="1:6" s="171" customFormat="1" ht="23.25" customHeight="1">
      <c r="A6" s="113">
        <v>0</v>
      </c>
      <c r="B6" s="24">
        <v>1</v>
      </c>
      <c r="C6" s="25">
        <v>2</v>
      </c>
      <c r="D6" s="24">
        <v>3</v>
      </c>
      <c r="E6" s="24">
        <v>4</v>
      </c>
      <c r="F6" s="170" t="s">
        <v>121</v>
      </c>
    </row>
    <row r="7" spans="1:6" ht="15">
      <c r="A7" s="305">
        <v>1</v>
      </c>
      <c r="B7" s="303" t="s">
        <v>60</v>
      </c>
      <c r="C7" s="172" t="s">
        <v>61</v>
      </c>
      <c r="D7" s="26"/>
      <c r="E7" s="26"/>
      <c r="F7" s="27"/>
    </row>
    <row r="8" spans="1:6" ht="15.75">
      <c r="A8" s="305"/>
      <c r="B8" s="304"/>
      <c r="C8" s="172" t="s">
        <v>62</v>
      </c>
      <c r="D8" s="26"/>
      <c r="E8" s="26"/>
      <c r="F8" s="27"/>
    </row>
    <row r="9" spans="1:6" ht="45">
      <c r="A9" s="113">
        <v>2</v>
      </c>
      <c r="B9" s="173" t="s">
        <v>63</v>
      </c>
      <c r="C9" s="172" t="s">
        <v>64</v>
      </c>
      <c r="D9" s="26"/>
      <c r="E9" s="26"/>
      <c r="F9" s="27"/>
    </row>
    <row r="10" spans="1:6" ht="77.25" customHeight="1">
      <c r="A10" s="112">
        <v>3</v>
      </c>
      <c r="B10" s="174" t="s">
        <v>65</v>
      </c>
      <c r="C10" s="175" t="s">
        <v>65</v>
      </c>
      <c r="D10" s="184">
        <f>'24.1.'!H23+'24.1.'!H25</f>
        <v>218000</v>
      </c>
      <c r="E10" s="184">
        <f>'24.1.'!I23+'24.1.'!I25</f>
        <v>33600</v>
      </c>
      <c r="F10" s="185">
        <f>D10+E10</f>
        <v>251600</v>
      </c>
    </row>
    <row r="11" spans="1:6" ht="68.25" customHeight="1">
      <c r="A11" s="283">
        <v>4</v>
      </c>
      <c r="B11" s="300" t="s">
        <v>172</v>
      </c>
      <c r="C11" s="102" t="s">
        <v>66</v>
      </c>
      <c r="D11" s="184">
        <f>'24.1.'!H8</f>
        <v>178160</v>
      </c>
      <c r="E11" s="184">
        <f>'24.1.'!I8</f>
        <v>0</v>
      </c>
      <c r="F11" s="185">
        <f>D11+E11</f>
        <v>178160</v>
      </c>
    </row>
    <row r="12" spans="1:6" ht="68.25" customHeight="1">
      <c r="A12" s="284"/>
      <c r="B12" s="301"/>
      <c r="C12" s="102" t="s">
        <v>233</v>
      </c>
      <c r="D12" s="184">
        <f>'24.1.'!H13</f>
        <v>40000</v>
      </c>
      <c r="E12" s="184">
        <f>'24.1.'!I13</f>
        <v>8000</v>
      </c>
      <c r="F12" s="185">
        <f>D12+E12</f>
        <v>48000</v>
      </c>
    </row>
    <row r="13" spans="1:6" ht="102.75" customHeight="1">
      <c r="A13" s="284"/>
      <c r="B13" s="301"/>
      <c r="C13" s="102" t="s">
        <v>197</v>
      </c>
      <c r="D13" s="184">
        <f>'24.1.'!H14</f>
        <v>10000</v>
      </c>
      <c r="E13" s="184">
        <f>'24.1.'!I14</f>
        <v>2000</v>
      </c>
      <c r="F13" s="185">
        <f>D13+E13</f>
        <v>12000</v>
      </c>
    </row>
    <row r="14" spans="1:6" ht="88.5" customHeight="1">
      <c r="A14" s="284"/>
      <c r="B14" s="301"/>
      <c r="C14" s="102" t="s">
        <v>195</v>
      </c>
      <c r="D14" s="184">
        <f>'24.1.'!H17</f>
        <v>12000</v>
      </c>
      <c r="E14" s="184">
        <f>'24.1.'!I17</f>
        <v>2400</v>
      </c>
      <c r="F14" s="185">
        <f>D14+E14</f>
        <v>14400</v>
      </c>
    </row>
    <row r="15" spans="1:6" ht="36" customHeight="1">
      <c r="A15" s="284"/>
      <c r="B15" s="301"/>
      <c r="C15" s="296" t="s">
        <v>158</v>
      </c>
      <c r="D15" s="281"/>
      <c r="E15" s="281"/>
      <c r="F15" s="294"/>
    </row>
    <row r="16" spans="1:6" ht="31.5" customHeight="1">
      <c r="A16" s="285"/>
      <c r="B16" s="302"/>
      <c r="C16" s="297"/>
      <c r="D16" s="282"/>
      <c r="E16" s="282"/>
      <c r="F16" s="295"/>
    </row>
    <row r="17" spans="1:6" ht="41.25" customHeight="1">
      <c r="A17" s="28">
        <v>5</v>
      </c>
      <c r="B17" s="174" t="s">
        <v>67</v>
      </c>
      <c r="C17" s="172" t="s">
        <v>67</v>
      </c>
      <c r="D17" s="184">
        <f>'24.1.'!H19</f>
        <v>12000</v>
      </c>
      <c r="E17" s="184">
        <f>'24.1.'!I19</f>
        <v>2400</v>
      </c>
      <c r="F17" s="185">
        <f>D17+E17</f>
        <v>14400</v>
      </c>
    </row>
    <row r="18" spans="1:6" ht="105">
      <c r="A18" s="112">
        <v>6</v>
      </c>
      <c r="B18" s="174" t="s">
        <v>68</v>
      </c>
      <c r="C18" s="172" t="s">
        <v>68</v>
      </c>
      <c r="D18" s="26"/>
      <c r="E18" s="26"/>
      <c r="F18" s="27"/>
    </row>
    <row r="19" spans="1:6" ht="33" customHeight="1">
      <c r="A19" s="112">
        <v>7</v>
      </c>
      <c r="B19" s="174" t="s">
        <v>69</v>
      </c>
      <c r="C19" s="172" t="s">
        <v>69</v>
      </c>
      <c r="D19" s="184">
        <f>'24.1.'!H16</f>
        <v>400</v>
      </c>
      <c r="E19" s="184">
        <f>'24.1.'!I16</f>
        <v>80</v>
      </c>
      <c r="F19" s="185">
        <f>D19+E19</f>
        <v>480</v>
      </c>
    </row>
    <row r="20" spans="1:6" ht="30">
      <c r="A20" s="29">
        <v>8</v>
      </c>
      <c r="B20" s="303" t="s">
        <v>70</v>
      </c>
      <c r="C20" s="172" t="s">
        <v>71</v>
      </c>
      <c r="D20" s="26"/>
      <c r="E20" s="26"/>
      <c r="F20" s="185"/>
    </row>
    <row r="21" spans="1:6" ht="30">
      <c r="A21" s="29"/>
      <c r="B21" s="304"/>
      <c r="C21" s="172" t="s">
        <v>72</v>
      </c>
      <c r="D21" s="184">
        <f>'24.1.'!H31+'24.1.'!H32</f>
        <v>98000</v>
      </c>
      <c r="E21" s="184">
        <f>'24.1.'!I31</f>
        <v>0</v>
      </c>
      <c r="F21" s="185">
        <f>D21+E21</f>
        <v>98000</v>
      </c>
    </row>
    <row r="22" spans="1:6" ht="45">
      <c r="A22" s="310">
        <v>9</v>
      </c>
      <c r="B22" s="303" t="s">
        <v>73</v>
      </c>
      <c r="C22" s="172" t="s">
        <v>74</v>
      </c>
      <c r="D22" s="26"/>
      <c r="E22" s="184"/>
      <c r="F22" s="27"/>
    </row>
    <row r="23" spans="1:6" ht="32.25" customHeight="1">
      <c r="A23" s="310"/>
      <c r="B23" s="304"/>
      <c r="C23" s="172" t="s">
        <v>75</v>
      </c>
      <c r="D23" s="26"/>
      <c r="E23" s="184"/>
      <c r="F23" s="27"/>
    </row>
    <row r="24" spans="1:6" ht="27.75" customHeight="1">
      <c r="A24" s="112">
        <v>10</v>
      </c>
      <c r="B24" s="174" t="s">
        <v>76</v>
      </c>
      <c r="C24" s="172" t="s">
        <v>76</v>
      </c>
      <c r="D24" s="26"/>
      <c r="E24" s="184"/>
      <c r="F24" s="27"/>
    </row>
    <row r="25" spans="1:6" ht="41.25" customHeight="1">
      <c r="A25" s="283">
        <v>11</v>
      </c>
      <c r="B25" s="300" t="s">
        <v>56</v>
      </c>
      <c r="C25" s="172" t="s">
        <v>57</v>
      </c>
      <c r="D25" s="184">
        <f>'24.1.'!H35+'24.1.'!H38</f>
        <v>525000</v>
      </c>
      <c r="E25" s="184">
        <f>'24.1.'!I35+'24.1.'!I37</f>
        <v>105000</v>
      </c>
      <c r="F25" s="185">
        <f>D25+E25</f>
        <v>630000</v>
      </c>
    </row>
    <row r="26" spans="1:6" ht="50.25" customHeight="1">
      <c r="A26" s="284"/>
      <c r="B26" s="301"/>
      <c r="C26" s="172" t="s">
        <v>58</v>
      </c>
      <c r="D26" s="26"/>
      <c r="E26" s="184"/>
      <c r="F26" s="185"/>
    </row>
    <row r="27" spans="1:6" ht="30">
      <c r="A27" s="284"/>
      <c r="B27" s="301"/>
      <c r="C27" s="172" t="s">
        <v>59</v>
      </c>
      <c r="D27" s="184">
        <f>'24.1.'!H29</f>
        <v>200000</v>
      </c>
      <c r="E27" s="184">
        <f>'24.1.'!I29</f>
        <v>40000</v>
      </c>
      <c r="F27" s="185">
        <f>D27+E27</f>
        <v>240000</v>
      </c>
    </row>
    <row r="28" spans="1:6" ht="60">
      <c r="A28" s="285"/>
      <c r="B28" s="302"/>
      <c r="C28" s="176" t="s">
        <v>167</v>
      </c>
      <c r="D28" s="30"/>
      <c r="E28" s="184"/>
      <c r="F28" s="31"/>
    </row>
    <row r="29" spans="1:6" ht="75">
      <c r="A29" s="111">
        <v>12</v>
      </c>
      <c r="B29" s="176" t="s">
        <v>162</v>
      </c>
      <c r="C29" s="176" t="s">
        <v>162</v>
      </c>
      <c r="D29" s="30"/>
      <c r="E29" s="30"/>
      <c r="F29" s="31"/>
    </row>
    <row r="30" spans="1:6" ht="16.5" thickBot="1">
      <c r="A30" s="311" t="s">
        <v>122</v>
      </c>
      <c r="B30" s="312"/>
      <c r="C30" s="32"/>
      <c r="D30" s="181">
        <f>'24.1.'!H42</f>
        <v>1293560</v>
      </c>
      <c r="E30" s="181">
        <f>'24.1.'!I42</f>
        <v>193480</v>
      </c>
      <c r="F30" s="182">
        <f>D30+E30</f>
        <v>1487040</v>
      </c>
    </row>
    <row r="31" spans="1:6" ht="15.75">
      <c r="A31" s="45"/>
      <c r="B31" s="41"/>
      <c r="C31" s="42"/>
      <c r="D31" s="42"/>
      <c r="E31" s="42"/>
      <c r="F31" s="42"/>
    </row>
    <row r="32" spans="1:6" ht="15.75">
      <c r="A32" s="45"/>
      <c r="B32" s="41" t="s">
        <v>191</v>
      </c>
      <c r="C32" s="42"/>
      <c r="D32" s="42">
        <f>D8+D9+D13+D24</f>
        <v>10000</v>
      </c>
      <c r="E32" s="42">
        <f>E8+E9+E13+E24</f>
        <v>2000</v>
      </c>
      <c r="F32" s="42">
        <f>F8+F9+F13+F24</f>
        <v>12000</v>
      </c>
    </row>
    <row r="33" spans="1:6" ht="15.75">
      <c r="A33" s="45"/>
      <c r="B33" s="41"/>
      <c r="C33" s="42"/>
      <c r="D33" s="42"/>
      <c r="E33" s="42"/>
      <c r="F33" s="42"/>
    </row>
    <row r="34" spans="1:6" ht="15.75">
      <c r="A34" s="313" t="s">
        <v>22</v>
      </c>
      <c r="B34" s="298" t="s">
        <v>176</v>
      </c>
      <c r="C34" s="245" t="s">
        <v>23</v>
      </c>
      <c r="D34" s="308" t="s">
        <v>24</v>
      </c>
      <c r="E34" s="245" t="s">
        <v>49</v>
      </c>
      <c r="F34" s="42"/>
    </row>
    <row r="35" spans="1:6" ht="15.75">
      <c r="A35" s="314"/>
      <c r="B35" s="299"/>
      <c r="C35" s="245"/>
      <c r="D35" s="309"/>
      <c r="E35" s="245"/>
      <c r="F35" s="42"/>
    </row>
    <row r="36" spans="1:6" ht="15.75">
      <c r="A36" s="187">
        <v>0</v>
      </c>
      <c r="B36" s="34">
        <v>1</v>
      </c>
      <c r="C36" s="186">
        <v>2</v>
      </c>
      <c r="D36" s="186">
        <v>3</v>
      </c>
      <c r="E36" s="188" t="s">
        <v>25</v>
      </c>
      <c r="F36" s="42"/>
    </row>
    <row r="37" spans="1:6" ht="15.75">
      <c r="A37" s="187" t="s">
        <v>210</v>
      </c>
      <c r="B37" s="34" t="s">
        <v>214</v>
      </c>
      <c r="C37" s="18">
        <v>25000</v>
      </c>
      <c r="D37" s="18">
        <f>C37*0.2</f>
        <v>5000</v>
      </c>
      <c r="E37" s="18">
        <f>C37+D37</f>
        <v>30000</v>
      </c>
      <c r="F37" s="42"/>
    </row>
    <row r="38" spans="1:6" ht="15.75">
      <c r="A38" s="188" t="s">
        <v>211</v>
      </c>
      <c r="B38" s="35" t="s">
        <v>215</v>
      </c>
      <c r="C38" s="18"/>
      <c r="D38" s="18"/>
      <c r="E38" s="18"/>
      <c r="F38" s="42"/>
    </row>
    <row r="39" spans="1:6" ht="30">
      <c r="A39" s="188" t="s">
        <v>212</v>
      </c>
      <c r="B39" s="35" t="s">
        <v>216</v>
      </c>
      <c r="C39" s="18">
        <f>C38+C37</f>
        <v>25000</v>
      </c>
      <c r="D39" s="18">
        <f>D38+D37</f>
        <v>5000</v>
      </c>
      <c r="E39" s="18">
        <f>E38+E37</f>
        <v>30000</v>
      </c>
      <c r="F39" s="42"/>
    </row>
    <row r="40" spans="1:6" ht="30">
      <c r="A40" s="188" t="s">
        <v>213</v>
      </c>
      <c r="B40" s="37" t="s">
        <v>217</v>
      </c>
      <c r="C40" s="18">
        <f>D30+C37</f>
        <v>1318560</v>
      </c>
      <c r="D40" s="18">
        <f>D37+E30</f>
        <v>198480</v>
      </c>
      <c r="E40" s="18">
        <f>C40+D40</f>
        <v>1517040</v>
      </c>
      <c r="F40" s="42"/>
    </row>
    <row r="41" spans="1:6" ht="15.75">
      <c r="A41" s="36"/>
      <c r="B41" s="38"/>
      <c r="C41" s="39"/>
      <c r="D41" s="39"/>
      <c r="E41" s="36"/>
      <c r="F41" s="42"/>
    </row>
    <row r="42" spans="1:6" ht="15.75">
      <c r="A42" s="36"/>
      <c r="B42" s="38"/>
      <c r="C42" s="39"/>
      <c r="D42" s="39"/>
      <c r="E42" s="36"/>
      <c r="F42" s="42"/>
    </row>
    <row r="43" spans="1:6" ht="15.75">
      <c r="A43" s="36"/>
      <c r="B43" s="38"/>
      <c r="C43" s="39"/>
      <c r="D43" s="39"/>
      <c r="E43" s="36"/>
      <c r="F43" s="42"/>
    </row>
    <row r="44" spans="1:6" ht="15.75">
      <c r="A44" s="40" t="s">
        <v>26</v>
      </c>
      <c r="B44" s="41"/>
      <c r="C44" s="42"/>
      <c r="D44" s="42"/>
      <c r="E44" s="36"/>
      <c r="F44" s="42"/>
    </row>
    <row r="45" spans="1:6" ht="45" customHeight="1">
      <c r="A45" s="307" t="s">
        <v>27</v>
      </c>
      <c r="B45" s="307"/>
      <c r="C45" s="307"/>
      <c r="D45" s="307"/>
      <c r="E45" s="307"/>
      <c r="F45" s="307"/>
    </row>
    <row r="46" spans="1:6" ht="15.75">
      <c r="A46" s="23" t="s">
        <v>28</v>
      </c>
      <c r="B46" s="43"/>
      <c r="C46" s="23"/>
      <c r="D46" s="23"/>
      <c r="E46" s="36"/>
      <c r="F46" s="42"/>
    </row>
    <row r="47" spans="1:6" ht="15.75">
      <c r="A47" s="23" t="s">
        <v>29</v>
      </c>
      <c r="B47" s="177"/>
      <c r="C47" s="42"/>
      <c r="D47" s="42"/>
      <c r="E47" s="36"/>
      <c r="F47" s="42"/>
    </row>
    <row r="48" spans="1:6" ht="41.25" customHeight="1">
      <c r="A48" s="23" t="s">
        <v>6</v>
      </c>
      <c r="B48" s="306" t="s">
        <v>7</v>
      </c>
      <c r="C48" s="306"/>
      <c r="D48" s="306"/>
      <c r="E48" s="306"/>
      <c r="F48" s="42"/>
    </row>
    <row r="49" spans="1:6" ht="47.25" customHeight="1">
      <c r="A49" s="44" t="s">
        <v>8</v>
      </c>
      <c r="B49" s="306" t="s">
        <v>9</v>
      </c>
      <c r="C49" s="306"/>
      <c r="D49" s="306"/>
      <c r="E49" s="306"/>
      <c r="F49" s="42"/>
    </row>
    <row r="50" spans="1:6" ht="41.25" customHeight="1">
      <c r="A50" s="42" t="s">
        <v>30</v>
      </c>
      <c r="B50" s="306" t="s">
        <v>209</v>
      </c>
      <c r="C50" s="306"/>
      <c r="D50" s="306"/>
      <c r="E50" s="306"/>
      <c r="F50" s="42"/>
    </row>
    <row r="51" spans="1:6" ht="15.75">
      <c r="A51" s="178"/>
      <c r="B51" s="41"/>
      <c r="C51" s="42"/>
      <c r="D51" s="42"/>
      <c r="E51" s="36"/>
      <c r="F51" s="42"/>
    </row>
    <row r="52" spans="1:6" ht="15.75">
      <c r="A52" s="45"/>
      <c r="B52" s="41"/>
      <c r="C52" s="42"/>
      <c r="D52" s="42"/>
      <c r="E52" s="42"/>
      <c r="F52" s="42"/>
    </row>
    <row r="53" spans="1:6" ht="15.75">
      <c r="A53" s="45"/>
      <c r="B53" s="41"/>
      <c r="C53" s="42"/>
      <c r="D53" s="42"/>
      <c r="E53" s="42"/>
      <c r="F53" s="42"/>
    </row>
    <row r="54" spans="1:6" ht="15.75">
      <c r="A54" s="45"/>
      <c r="B54" s="41"/>
      <c r="C54" s="42"/>
      <c r="D54" s="42"/>
      <c r="E54" s="42"/>
      <c r="F54" s="42"/>
    </row>
    <row r="55" spans="1:6" ht="15.75">
      <c r="A55" s="45"/>
      <c r="B55" s="41"/>
      <c r="C55" s="42"/>
      <c r="D55" s="42"/>
      <c r="E55" s="42"/>
      <c r="F55" s="42"/>
    </row>
    <row r="56" spans="1:6" ht="15.75">
      <c r="A56" s="45"/>
      <c r="B56" s="41"/>
      <c r="C56" s="42"/>
      <c r="D56" s="42"/>
      <c r="E56" s="42"/>
      <c r="F56" s="42"/>
    </row>
    <row r="57" spans="1:6" ht="15.75">
      <c r="A57" s="45"/>
      <c r="B57" s="41"/>
      <c r="C57" s="42"/>
      <c r="D57" s="42"/>
      <c r="E57" s="42"/>
      <c r="F57" s="42"/>
    </row>
    <row r="58" spans="1:6" ht="15.75">
      <c r="A58" s="45"/>
      <c r="B58" s="41"/>
      <c r="C58" s="42"/>
      <c r="D58" s="42"/>
      <c r="E58" s="42"/>
      <c r="F58" s="42"/>
    </row>
  </sheetData>
  <sheetProtection/>
  <mergeCells count="27">
    <mergeCell ref="B50:E50"/>
    <mergeCell ref="E34:E35"/>
    <mergeCell ref="A45:F45"/>
    <mergeCell ref="D34:D35"/>
    <mergeCell ref="B22:B23"/>
    <mergeCell ref="A22:A23"/>
    <mergeCell ref="B48:E48"/>
    <mergeCell ref="B49:E49"/>
    <mergeCell ref="A30:B30"/>
    <mergeCell ref="A34:A35"/>
    <mergeCell ref="B34:B35"/>
    <mergeCell ref="B11:B16"/>
    <mergeCell ref="B7:B8"/>
    <mergeCell ref="B20:B21"/>
    <mergeCell ref="B25:B28"/>
    <mergeCell ref="A25:A28"/>
    <mergeCell ref="A7:A8"/>
    <mergeCell ref="C34:C35"/>
    <mergeCell ref="E15:E16"/>
    <mergeCell ref="A11:A16"/>
    <mergeCell ref="A4:A5"/>
    <mergeCell ref="B4:B5"/>
    <mergeCell ref="D15:D16"/>
    <mergeCell ref="D4:F4"/>
    <mergeCell ref="C4:C5"/>
    <mergeCell ref="F15:F16"/>
    <mergeCell ref="C15:C16"/>
  </mergeCells>
  <printOptions horizontalCentered="1"/>
  <pageMargins left="0.3937007874015748" right="0.3937007874015748" top="0.3937007874015748" bottom="0.35433070866141736" header="0.15748031496062992" footer="0.15748031496062992"/>
  <pageSetup horizontalDpi="1200" verticalDpi="1200" orientation="landscape" paperSize="9" scale="89" r:id="rId2"/>
  <headerFooter>
    <oddFooter>&amp;C&amp;P / &amp;N</oddFooter>
  </headerFooter>
  <drawing r:id="rId1"/>
</worksheet>
</file>

<file path=xl/worksheets/sheet8.xml><?xml version="1.0" encoding="utf-8"?>
<worksheet xmlns="http://schemas.openxmlformats.org/spreadsheetml/2006/main" xmlns:r="http://schemas.openxmlformats.org/officeDocument/2006/relationships">
  <dimension ref="A1:S21"/>
  <sheetViews>
    <sheetView view="pageBreakPreview" zoomScale="60" zoomScalePageLayoutView="0" workbookViewId="0" topLeftCell="A1">
      <selection activeCell="C18" sqref="C18"/>
    </sheetView>
  </sheetViews>
  <sheetFormatPr defaultColWidth="9.140625" defaultRowHeight="15"/>
  <cols>
    <col min="1" max="1" width="3.421875" style="0" customWidth="1"/>
    <col min="3" max="3" width="45.421875" style="0" customWidth="1"/>
    <col min="4" max="4" width="23.8515625" style="0" customWidth="1"/>
    <col min="5" max="5" width="31.140625" style="0" customWidth="1"/>
    <col min="6" max="6" width="18.7109375" style="0" customWidth="1"/>
  </cols>
  <sheetData>
    <row r="1" spans="1:5" ht="15.75">
      <c r="A1" s="3"/>
      <c r="B1" s="2" t="s">
        <v>245</v>
      </c>
      <c r="C1" s="2"/>
      <c r="D1" s="3"/>
      <c r="E1" s="3"/>
    </row>
    <row r="2" spans="1:5" ht="16.5" thickBot="1">
      <c r="A2" s="3"/>
      <c r="B2" s="3"/>
      <c r="C2" s="3"/>
      <c r="D2" s="3"/>
      <c r="E2" s="3"/>
    </row>
    <row r="3" spans="1:5" ht="16.5" thickBot="1">
      <c r="A3" s="3"/>
      <c r="B3" s="15" t="s">
        <v>10</v>
      </c>
      <c r="C3" s="15" t="s">
        <v>11</v>
      </c>
      <c r="D3" s="15" t="s">
        <v>12</v>
      </c>
      <c r="E3" s="15" t="s">
        <v>13</v>
      </c>
    </row>
    <row r="4" spans="1:5" ht="27.75" customHeight="1" thickBot="1">
      <c r="A4" s="3"/>
      <c r="B4" s="194">
        <v>1</v>
      </c>
      <c r="C4" s="195" t="s">
        <v>14</v>
      </c>
      <c r="D4" s="196"/>
      <c r="E4" s="197" t="s">
        <v>15</v>
      </c>
    </row>
    <row r="5" spans="1:5" ht="45.75" thickBot="1">
      <c r="A5" s="3"/>
      <c r="B5" s="194">
        <v>2</v>
      </c>
      <c r="C5" s="195" t="s">
        <v>16</v>
      </c>
      <c r="D5" s="196"/>
      <c r="E5" s="198" t="s">
        <v>246</v>
      </c>
    </row>
    <row r="6" spans="1:5" ht="45.75" thickBot="1">
      <c r="A6" s="3"/>
      <c r="B6" s="199">
        <v>3</v>
      </c>
      <c r="C6" s="195" t="s">
        <v>17</v>
      </c>
      <c r="D6" s="200"/>
      <c r="E6" s="198" t="s">
        <v>234</v>
      </c>
    </row>
    <row r="7" spans="1:6" ht="30.75" thickBot="1">
      <c r="A7" s="3"/>
      <c r="B7" s="201">
        <v>4</v>
      </c>
      <c r="C7" s="202" t="s">
        <v>18</v>
      </c>
      <c r="D7" s="203"/>
      <c r="E7" s="198" t="s">
        <v>235</v>
      </c>
      <c r="F7" s="191"/>
    </row>
    <row r="8" spans="1:5" ht="30.75" thickBot="1">
      <c r="A8" s="3"/>
      <c r="B8" s="201" t="s">
        <v>236</v>
      </c>
      <c r="C8" s="204" t="s">
        <v>237</v>
      </c>
      <c r="D8" s="205"/>
      <c r="E8" s="226" t="s">
        <v>238</v>
      </c>
    </row>
    <row r="9" spans="1:6" ht="30.75" thickBot="1">
      <c r="A9" s="3"/>
      <c r="B9" s="201" t="s">
        <v>239</v>
      </c>
      <c r="C9" s="204" t="s">
        <v>240</v>
      </c>
      <c r="D9" s="205"/>
      <c r="E9" s="226" t="s">
        <v>241</v>
      </c>
      <c r="F9" s="192"/>
    </row>
    <row r="10" spans="1:6" ht="27.75" customHeight="1" thickBot="1">
      <c r="A10" s="3"/>
      <c r="B10" s="201" t="s">
        <v>220</v>
      </c>
      <c r="C10" s="202" t="s">
        <v>273</v>
      </c>
      <c r="D10" s="205"/>
      <c r="E10" s="206" t="s">
        <v>242</v>
      </c>
      <c r="F10" s="192"/>
    </row>
    <row r="11" spans="1:6" ht="38.25" customHeight="1" thickBot="1">
      <c r="A11" s="3"/>
      <c r="B11" s="201" t="s">
        <v>243</v>
      </c>
      <c r="C11" s="204" t="s">
        <v>237</v>
      </c>
      <c r="D11" s="205"/>
      <c r="E11" s="226" t="s">
        <v>252</v>
      </c>
      <c r="F11" s="192"/>
    </row>
    <row r="12" spans="1:6" ht="38.25" customHeight="1" thickBot="1">
      <c r="A12" s="3"/>
      <c r="B12" s="208" t="s">
        <v>244</v>
      </c>
      <c r="C12" s="204" t="s">
        <v>240</v>
      </c>
      <c r="D12" s="205"/>
      <c r="E12" s="226" t="s">
        <v>253</v>
      </c>
      <c r="F12" s="192"/>
    </row>
    <row r="13" spans="1:6" ht="30.75" thickBot="1">
      <c r="A13" s="3"/>
      <c r="B13" s="201" t="s">
        <v>221</v>
      </c>
      <c r="C13" s="202" t="s">
        <v>19</v>
      </c>
      <c r="D13" s="203"/>
      <c r="E13" s="206" t="s">
        <v>251</v>
      </c>
      <c r="F13" s="192"/>
    </row>
    <row r="14" spans="1:8" ht="30.75" thickBot="1">
      <c r="A14" s="3"/>
      <c r="B14" s="201" t="s">
        <v>249</v>
      </c>
      <c r="C14" s="204" t="s">
        <v>237</v>
      </c>
      <c r="D14" s="207"/>
      <c r="E14" s="226" t="s">
        <v>247</v>
      </c>
      <c r="H14" s="190"/>
    </row>
    <row r="15" spans="1:5" ht="30.75" thickBot="1">
      <c r="A15" s="3"/>
      <c r="B15" s="208" t="s">
        <v>250</v>
      </c>
      <c r="C15" s="209" t="s">
        <v>240</v>
      </c>
      <c r="D15" s="210"/>
      <c r="E15" s="227" t="s">
        <v>248</v>
      </c>
    </row>
    <row r="16" spans="1:5" ht="15.75">
      <c r="A16" s="3"/>
      <c r="B16" s="211"/>
      <c r="C16" s="212"/>
      <c r="D16" s="213"/>
      <c r="E16" s="214"/>
    </row>
    <row r="17" spans="1:5" ht="15.75">
      <c r="A17" s="3"/>
      <c r="B17" s="211"/>
      <c r="C17" s="212"/>
      <c r="D17" s="213"/>
      <c r="E17" s="214"/>
    </row>
    <row r="18" spans="1:19" ht="54" customHeight="1">
      <c r="A18" s="3"/>
      <c r="B18" s="3"/>
      <c r="C18" s="3"/>
      <c r="D18" s="3"/>
      <c r="E18" s="3"/>
      <c r="F18" s="193"/>
      <c r="G18" s="193"/>
      <c r="H18" s="193"/>
      <c r="I18" s="193"/>
      <c r="J18" s="193"/>
      <c r="K18" s="193"/>
      <c r="L18" s="193"/>
      <c r="M18" s="193"/>
      <c r="N18" s="193"/>
      <c r="O18" s="193"/>
      <c r="P18" s="193"/>
      <c r="Q18" s="193"/>
      <c r="R18" s="193"/>
      <c r="S18" s="193"/>
    </row>
    <row r="19" spans="1:5" ht="54" customHeight="1">
      <c r="A19" s="315" t="s">
        <v>20</v>
      </c>
      <c r="B19" s="315"/>
      <c r="C19" s="315"/>
      <c r="D19" s="315"/>
      <c r="E19" s="315"/>
    </row>
    <row r="20" spans="1:5" ht="15">
      <c r="A20" s="315" t="s">
        <v>21</v>
      </c>
      <c r="B20" s="315"/>
      <c r="C20" s="315"/>
      <c r="D20" s="315"/>
      <c r="E20" s="315"/>
    </row>
    <row r="21" spans="1:5" ht="38.25" customHeight="1">
      <c r="A21" s="22"/>
      <c r="B21" s="22"/>
      <c r="C21" s="22"/>
      <c r="D21" s="22"/>
      <c r="E21" s="22"/>
    </row>
  </sheetData>
  <sheetProtection/>
  <mergeCells count="2">
    <mergeCell ref="A19:E19"/>
    <mergeCell ref="A20:E20"/>
  </mergeCells>
  <printOptions/>
  <pageMargins left="0.7086614173228347" right="0.7086614173228347" top="0.7480314960629921" bottom="0.7480314960629921" header="0.31496062992125984" footer="0.31496062992125984"/>
  <pageSetup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dimension ref="A3:H22"/>
  <sheetViews>
    <sheetView tabSelected="1" view="pageBreakPreview" zoomScale="80" zoomScaleSheetLayoutView="80" zoomScalePageLayoutView="0" workbookViewId="0" topLeftCell="A1">
      <selection activeCell="H19" sqref="H19"/>
    </sheetView>
  </sheetViews>
  <sheetFormatPr defaultColWidth="9.140625" defaultRowHeight="15"/>
  <cols>
    <col min="1" max="1" width="9.140625" style="216" customWidth="1"/>
    <col min="2" max="2" width="24.8515625" style="216" customWidth="1"/>
    <col min="3" max="3" width="12.57421875" style="216" customWidth="1"/>
    <col min="4" max="4" width="38.28125" style="216" customWidth="1"/>
    <col min="5" max="5" width="17.140625" style="216" customWidth="1"/>
    <col min="6" max="6" width="60.140625" style="216" customWidth="1"/>
    <col min="7" max="7" width="51.8515625" style="216" customWidth="1"/>
    <col min="8" max="8" width="32.00390625" style="216" customWidth="1"/>
    <col min="9" max="16384" width="9.140625" style="216" customWidth="1"/>
  </cols>
  <sheetData>
    <row r="3" spans="1:7" ht="16.5">
      <c r="A3" s="217" t="s">
        <v>269</v>
      </c>
      <c r="B3" s="218"/>
      <c r="C3" s="218"/>
      <c r="D3" s="218"/>
      <c r="E3" s="218"/>
      <c r="F3" s="218"/>
      <c r="G3" s="218"/>
    </row>
    <row r="4" spans="1:7" ht="16.5">
      <c r="A4" s="217"/>
      <c r="B4" s="218"/>
      <c r="C4" s="218"/>
      <c r="D4" s="218"/>
      <c r="E4" s="218"/>
      <c r="F4" s="218"/>
      <c r="G4" s="218"/>
    </row>
    <row r="5" spans="1:8" ht="30">
      <c r="A5" s="219" t="s">
        <v>32</v>
      </c>
      <c r="B5" s="219" t="s">
        <v>33</v>
      </c>
      <c r="C5" s="219" t="s">
        <v>34</v>
      </c>
      <c r="D5" s="219" t="s">
        <v>35</v>
      </c>
      <c r="E5" s="219" t="s">
        <v>36</v>
      </c>
      <c r="F5" s="219" t="s">
        <v>190</v>
      </c>
      <c r="G5" s="219" t="s">
        <v>189</v>
      </c>
      <c r="H5" s="220"/>
    </row>
    <row r="6" spans="1:8" ht="36.75" customHeight="1">
      <c r="A6" s="318">
        <v>1</v>
      </c>
      <c r="B6" s="318" t="s">
        <v>37</v>
      </c>
      <c r="C6" s="221">
        <v>119</v>
      </c>
      <c r="D6" s="318" t="s">
        <v>38</v>
      </c>
      <c r="E6" s="222" t="s">
        <v>39</v>
      </c>
      <c r="F6" s="223" t="s">
        <v>254</v>
      </c>
      <c r="G6" s="225" t="s">
        <v>271</v>
      </c>
      <c r="H6" s="220"/>
    </row>
    <row r="7" spans="1:8" ht="72.75" customHeight="1">
      <c r="A7" s="318"/>
      <c r="B7" s="318"/>
      <c r="C7" s="221">
        <v>119</v>
      </c>
      <c r="D7" s="318"/>
      <c r="E7" s="222" t="s">
        <v>40</v>
      </c>
      <c r="F7" s="225" t="s">
        <v>270</v>
      </c>
      <c r="G7" s="225" t="s">
        <v>272</v>
      </c>
      <c r="H7" s="220"/>
    </row>
    <row r="8" spans="1:8" ht="16.5">
      <c r="A8" s="318">
        <v>2</v>
      </c>
      <c r="B8" s="318" t="s">
        <v>41</v>
      </c>
      <c r="C8" s="221">
        <v>1</v>
      </c>
      <c r="D8" s="318" t="s">
        <v>42</v>
      </c>
      <c r="E8" s="222" t="s">
        <v>39</v>
      </c>
      <c r="F8" s="223" t="s">
        <v>257</v>
      </c>
      <c r="G8" s="223" t="s">
        <v>258</v>
      </c>
      <c r="H8" s="220"/>
    </row>
    <row r="9" spans="1:8" ht="16.5">
      <c r="A9" s="318"/>
      <c r="B9" s="318"/>
      <c r="C9" s="221">
        <v>1</v>
      </c>
      <c r="D9" s="318"/>
      <c r="E9" s="222" t="s">
        <v>40</v>
      </c>
      <c r="F9" s="223" t="s">
        <v>255</v>
      </c>
      <c r="G9" s="223" t="s">
        <v>256</v>
      </c>
      <c r="H9" s="220"/>
    </row>
    <row r="10" spans="1:8" ht="16.5">
      <c r="A10" s="318">
        <v>3</v>
      </c>
      <c r="B10" s="318" t="s">
        <v>43</v>
      </c>
      <c r="C10" s="221">
        <v>7</v>
      </c>
      <c r="D10" s="320" t="s">
        <v>44</v>
      </c>
      <c r="E10" s="222" t="s">
        <v>39</v>
      </c>
      <c r="F10" s="223" t="s">
        <v>257</v>
      </c>
      <c r="G10" s="223" t="s">
        <v>258</v>
      </c>
      <c r="H10" s="220"/>
    </row>
    <row r="11" spans="1:8" ht="16.5">
      <c r="A11" s="318"/>
      <c r="B11" s="318"/>
      <c r="C11" s="221">
        <v>7</v>
      </c>
      <c r="D11" s="320"/>
      <c r="E11" s="222" t="s">
        <v>40</v>
      </c>
      <c r="F11" s="223" t="s">
        <v>255</v>
      </c>
      <c r="G11" s="223" t="s">
        <v>256</v>
      </c>
      <c r="H11" s="220"/>
    </row>
    <row r="12" spans="1:8" ht="16.5">
      <c r="A12" s="318">
        <v>4</v>
      </c>
      <c r="B12" s="318" t="s">
        <v>45</v>
      </c>
      <c r="C12" s="221">
        <v>7</v>
      </c>
      <c r="D12" s="318" t="s">
        <v>44</v>
      </c>
      <c r="E12" s="222" t="s">
        <v>39</v>
      </c>
      <c r="F12" s="223" t="s">
        <v>257</v>
      </c>
      <c r="G12" s="223" t="s">
        <v>258</v>
      </c>
      <c r="H12" s="220"/>
    </row>
    <row r="13" spans="1:8" ht="16.5">
      <c r="A13" s="318"/>
      <c r="B13" s="318"/>
      <c r="C13" s="221">
        <v>7</v>
      </c>
      <c r="D13" s="318"/>
      <c r="E13" s="222" t="s">
        <v>40</v>
      </c>
      <c r="F13" s="223" t="s">
        <v>255</v>
      </c>
      <c r="G13" s="223" t="s">
        <v>256</v>
      </c>
      <c r="H13" s="220"/>
    </row>
    <row r="14" spans="1:8" ht="53.25" customHeight="1">
      <c r="A14" s="321">
        <v>6</v>
      </c>
      <c r="B14" s="321" t="s">
        <v>46</v>
      </c>
      <c r="C14" s="221">
        <v>1</v>
      </c>
      <c r="D14" s="318" t="s">
        <v>47</v>
      </c>
      <c r="E14" s="222" t="s">
        <v>39</v>
      </c>
      <c r="F14" s="223" t="s">
        <v>259</v>
      </c>
      <c r="G14" s="223" t="s">
        <v>260</v>
      </c>
      <c r="H14" s="316" t="s">
        <v>55</v>
      </c>
    </row>
    <row r="15" spans="1:8" ht="52.5" customHeight="1">
      <c r="A15" s="322"/>
      <c r="B15" s="322"/>
      <c r="C15" s="221">
        <v>1</v>
      </c>
      <c r="D15" s="318"/>
      <c r="E15" s="222" t="s">
        <v>40</v>
      </c>
      <c r="F15" s="223" t="s">
        <v>261</v>
      </c>
      <c r="G15" s="223" t="s">
        <v>262</v>
      </c>
      <c r="H15" s="317"/>
    </row>
    <row r="16" spans="1:8" ht="45">
      <c r="A16" s="322"/>
      <c r="B16" s="322"/>
      <c r="C16" s="221">
        <v>2</v>
      </c>
      <c r="D16" s="318" t="s">
        <v>48</v>
      </c>
      <c r="E16" s="222" t="s">
        <v>39</v>
      </c>
      <c r="F16" s="223" t="s">
        <v>263</v>
      </c>
      <c r="G16" s="223" t="s">
        <v>264</v>
      </c>
      <c r="H16" s="220"/>
    </row>
    <row r="17" spans="1:8" ht="45">
      <c r="A17" s="322"/>
      <c r="B17" s="322"/>
      <c r="C17" s="221">
        <v>2</v>
      </c>
      <c r="D17" s="318"/>
      <c r="E17" s="222" t="s">
        <v>40</v>
      </c>
      <c r="F17" s="223" t="s">
        <v>265</v>
      </c>
      <c r="G17" s="223" t="s">
        <v>266</v>
      </c>
      <c r="H17" s="220"/>
    </row>
    <row r="18" spans="1:8" ht="75">
      <c r="A18" s="322"/>
      <c r="B18" s="322"/>
      <c r="C18" s="221">
        <v>8</v>
      </c>
      <c r="D18" s="318" t="s">
        <v>44</v>
      </c>
      <c r="E18" s="222" t="s">
        <v>39</v>
      </c>
      <c r="F18" s="223" t="s">
        <v>267</v>
      </c>
      <c r="G18" s="223" t="s">
        <v>278</v>
      </c>
      <c r="H18" s="220"/>
    </row>
    <row r="19" spans="1:8" ht="75">
      <c r="A19" s="323"/>
      <c r="B19" s="323"/>
      <c r="C19" s="221">
        <v>8</v>
      </c>
      <c r="D19" s="318"/>
      <c r="E19" s="222" t="s">
        <v>40</v>
      </c>
      <c r="F19" s="223" t="s">
        <v>268</v>
      </c>
      <c r="G19" s="223" t="s">
        <v>279</v>
      </c>
      <c r="H19" s="220"/>
    </row>
    <row r="20" spans="1:8" ht="16.5">
      <c r="A20" s="224"/>
      <c r="B20" s="224"/>
      <c r="C20" s="224"/>
      <c r="D20" s="224"/>
      <c r="E20" s="224"/>
      <c r="F20" s="224"/>
      <c r="G20" s="224"/>
      <c r="H20" s="220"/>
    </row>
    <row r="21" spans="1:8" ht="16.5">
      <c r="A21" s="319"/>
      <c r="B21" s="319"/>
      <c r="C21" s="319"/>
      <c r="D21" s="319"/>
      <c r="E21" s="319"/>
      <c r="F21" s="224"/>
      <c r="G21" s="224"/>
      <c r="H21" s="220"/>
    </row>
    <row r="22" spans="1:5" ht="15">
      <c r="A22" s="218"/>
      <c r="B22" s="218"/>
      <c r="C22" s="218"/>
      <c r="D22" s="218"/>
      <c r="E22" s="218"/>
    </row>
  </sheetData>
  <sheetProtection/>
  <mergeCells count="19">
    <mergeCell ref="B14:B19"/>
    <mergeCell ref="D14:D15"/>
    <mergeCell ref="A6:A7"/>
    <mergeCell ref="B6:B7"/>
    <mergeCell ref="D6:D7"/>
    <mergeCell ref="A8:A9"/>
    <mergeCell ref="B8:B9"/>
    <mergeCell ref="D8:D9"/>
    <mergeCell ref="A10:A11"/>
    <mergeCell ref="H14:H15"/>
    <mergeCell ref="D16:D17"/>
    <mergeCell ref="D18:D19"/>
    <mergeCell ref="A21:E21"/>
    <mergeCell ref="B10:B11"/>
    <mergeCell ref="D10:D11"/>
    <mergeCell ref="A12:A13"/>
    <mergeCell ref="B12:B13"/>
    <mergeCell ref="D12:D13"/>
    <mergeCell ref="A14:A19"/>
  </mergeCells>
  <printOptions horizontalCentered="1"/>
  <pageMargins left="0.7086614173228347" right="0.7086614173228347" top="0.7480314960629921" bottom="0.7480314960629921" header="0.31496062992125984" footer="0.31496062992125984"/>
  <pageSetup horizontalDpi="1200" verticalDpi="12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maria.petre</dc:creator>
  <cp:keywords/>
  <dc:description/>
  <cp:lastModifiedBy>steluta.bulaceanu</cp:lastModifiedBy>
  <cp:lastPrinted>2017-01-31T15:38:34Z</cp:lastPrinted>
  <dcterms:created xsi:type="dcterms:W3CDTF">2015-08-14T11:18:43Z</dcterms:created>
  <dcterms:modified xsi:type="dcterms:W3CDTF">2017-01-31T15:40:19Z</dcterms:modified>
  <cp:category/>
  <cp:version/>
  <cp:contentType/>
  <cp:contentStatus/>
</cp:coreProperties>
</file>